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Kydefeo\Documents\Stern Academic\Decision Models\"/>
    </mc:Choice>
  </mc:AlternateContent>
  <bookViews>
    <workbookView xWindow="0" yWindow="0" windowWidth="24000" windowHeight="9735" firstSheet="1" activeTab="1"/>
  </bookViews>
  <sheets>
    <sheet name="CB_DATA_" sheetId="4" state="veryHidden" r:id="rId1"/>
    <sheet name="Revenue Growth Crystal Ball" sheetId="2" r:id="rId2"/>
    <sheet name="Sheet3" sheetId="3" r:id="rId3"/>
  </sheets>
  <definedNames>
    <definedName name="CB_01f7baf5edae41ceb30048cfa5b1e8e8" localSheetId="1" hidden="1">'Revenue Growth Crystal Ball'!$R$3</definedName>
    <definedName name="CB_079a844e57994e748e68564e73c14b81" localSheetId="1" hidden="1">'Revenue Growth Crystal Ball'!$S$3</definedName>
    <definedName name="CB_0c1379eaa5154011a0cdf97df234132b" localSheetId="1" hidden="1">'Revenue Growth Crystal Ball'!$AJ$3</definedName>
    <definedName name="CB_1f3a5bcec201435ea308f1001da2b7fb" localSheetId="1" hidden="1">'Revenue Growth Crystal Ball'!$U$3</definedName>
    <definedName name="CB_48ea50e044a84a699899933a0ae3fd34" localSheetId="1" hidden="1">'Revenue Growth Crystal Ball'!$T$3</definedName>
    <definedName name="CB_4c128f07c9aa4f3a8fcc23063dbb6aad" localSheetId="1" hidden="1">'Revenue Growth Crystal Ball'!$AN$3</definedName>
    <definedName name="CB_4ea9ef5ad4de4f498af22f1764c06412" localSheetId="1" hidden="1">'Revenue Growth Crystal Ball'!$AG$3</definedName>
    <definedName name="CB_52a17a98dc0c48b7b66b3c2fa246da79" localSheetId="1" hidden="1">'Revenue Growth Crystal Ball'!$AD$3</definedName>
    <definedName name="CB_550a63a5324e49b18e43e4d8c738ecd8" localSheetId="1" hidden="1">'Revenue Growth Crystal Ball'!$Q$3</definedName>
    <definedName name="CB_624553d2d784404e96188ba0434e07c8" localSheetId="1" hidden="1">'Revenue Growth Crystal Ball'!$AM$3</definedName>
    <definedName name="CB_658d7a7072724091a971ec302ef7d794" localSheetId="1" hidden="1">'Revenue Growth Crystal Ball'!$AL$3</definedName>
    <definedName name="CB_69bc923a1b3e49c98d909e25fe4c05c2" localSheetId="1" hidden="1">'Revenue Growth Crystal Ball'!$AK$3</definedName>
    <definedName name="CB_6c5f5b5d69f941f4bb765abce51f44b0" localSheetId="1" hidden="1">'Revenue Growth Crystal Ball'!$V$3</definedName>
    <definedName name="CB_6f17872d635d4bca8edfc85796eb7aa6" localSheetId="1" hidden="1">'Revenue Growth Crystal Ball'!$AF$3</definedName>
    <definedName name="CB_85662a77a4144266ab190da11b2230e6" localSheetId="1" hidden="1">'Revenue Growth Crystal Ball'!$AE$3</definedName>
    <definedName name="CB_86d4306e39e34fc6b1a98fdb2c88cc6d" localSheetId="1" hidden="1">'Revenue Growth Crystal Ball'!$O$73</definedName>
    <definedName name="CB_8c6e15dd841a4123a26104a324983d1f" localSheetId="1" hidden="1">'Revenue Growth Crystal Ball'!$Z$3</definedName>
    <definedName name="CB_b42c53bb30664d5e955353b1e8d11412" localSheetId="1" hidden="1">'Revenue Growth Crystal Ball'!$W$3</definedName>
    <definedName name="CB_Block_00000000000000000000000000000000" localSheetId="1" hidden="1">"'7.0.0.0"</definedName>
    <definedName name="CB_Block_00000000000000000000000000000001" localSheetId="0" hidden="1">"'635340328982934186"</definedName>
    <definedName name="CB_Block_00000000000000000000000000000001" localSheetId="1" hidden="1">"'635340328983617806"</definedName>
    <definedName name="CB_Block_00000000000000000000000000000003" localSheetId="1" hidden="1">"'11.1.3419.0"</definedName>
    <definedName name="CB_BlockExt_00000000000000000000000000000003" localSheetId="1" hidden="1">"'11.1.2.3.000"</definedName>
    <definedName name="CB_c396b3988d344d03926d8c29b894f684" localSheetId="1" hidden="1">'Revenue Growth Crystal Ball'!$O$3</definedName>
    <definedName name="CB_c3ad35c4d3bd40b4a5c5cf5f9b801499" localSheetId="1" hidden="1">'Revenue Growth Crystal Ball'!$AA$3</definedName>
    <definedName name="CB_d3f5fb6c87804cf99892a7f679dfe58c" localSheetId="1" hidden="1">'Revenue Growth Crystal Ball'!$AB$3</definedName>
    <definedName name="CB_d3f731f66d3b4f7c95cfeb0ed0f74657" localSheetId="1" hidden="1">'Revenue Growth Crystal Ball'!$P$3</definedName>
    <definedName name="CB_dc62e6d6b7ea4a6c8ba5c5e666db076b" localSheetId="1" hidden="1">'Revenue Growth Crystal Ball'!$Y$3</definedName>
    <definedName name="CB_e07631d15086416dab3908c3ce2fc101" localSheetId="1" hidden="1">'Revenue Growth Crystal Ball'!$AH$3</definedName>
    <definedName name="CB_e2ae4fd4fabd4404aad264f47834b777" localSheetId="1" hidden="1">'Revenue Growth Crystal Ball'!$AO$3</definedName>
    <definedName name="CB_e71f8329b7d046dcabbf62e1766ecc68" localSheetId="1" hidden="1">'Revenue Growth Crystal Ball'!$AC$3</definedName>
    <definedName name="CB_ecb3d1c6d7cf4690ad76e84e83fdac4b" localSheetId="1" hidden="1">'Revenue Growth Crystal Ball'!$X$3</definedName>
    <definedName name="CB_fad319b375b64357aa57892e6960734f" localSheetId="1" hidden="1">'Revenue Growth Crystal Ball'!$AI$3</definedName>
    <definedName name="CB_ff35a928868e4852bcc199bb9e5e8a77" localSheetId="1" hidden="1">'Revenue Growth Crystal Ball'!$O$48</definedName>
    <definedName name="CBCR_0ac9c2788c3f4851b0652d5f19cd6386" localSheetId="1" hidden="1">'Revenue Growth Crystal Ball'!$AB$3</definedName>
    <definedName name="CBCR_33c5c137272e408aab134080ccfc1894" localSheetId="1" hidden="1">'Revenue Growth Crystal Ball'!$AO$3</definedName>
    <definedName name="CBCR_43558452953f4e4090f277a1a382d9b5" localSheetId="1" hidden="1">'Revenue Growth Crystal Ball'!$Q$3</definedName>
    <definedName name="CBCR_5d2e06d1b8584ceba0af5cfad1fa1262" localSheetId="1" hidden="1">'Revenue Growth Crystal Ball'!$AM$3</definedName>
    <definedName name="CBCR_6200321c02aa43b38306a2e94e1dd069" localSheetId="1" hidden="1">'Revenue Growth Crystal Ball'!$U$3</definedName>
    <definedName name="CBCR_64d63dffd9fd457280b42e78717aa06c" localSheetId="1" hidden="1">'Revenue Growth Crystal Ball'!$X$3</definedName>
    <definedName name="CBCR_6659f7d2d08c48d28a536f8ac9689ab0" localSheetId="1" hidden="1">'Revenue Growth Crystal Ball'!$T$3</definedName>
    <definedName name="CBCR_6dd150039eb640d5929350a9af3b9b54" localSheetId="1" hidden="1">'Revenue Growth Crystal Ball'!$O$3</definedName>
    <definedName name="CBCR_778796975d5141c184549d62e3f3cf5d" localSheetId="1" hidden="1">'Revenue Growth Crystal Ball'!$AI$3</definedName>
    <definedName name="CBCR_79a978861dae49269dc15ab0c5d73f79" localSheetId="1" hidden="1">'Revenue Growth Crystal Ball'!$Z$3</definedName>
    <definedName name="CBCR_7a172a85f64b46acbfd4cec07fd4a9ed" localSheetId="1" hidden="1">'Revenue Growth Crystal Ball'!$O$73</definedName>
    <definedName name="CBCR_8259b22c31954fadbe0bbc10180906b5" localSheetId="1" hidden="1">'Revenue Growth Crystal Ball'!$AN$3</definedName>
    <definedName name="CBCR_829227ad2eda4a43ab2b11e49999c04a" localSheetId="1" hidden="1">'Revenue Growth Crystal Ball'!$P$3</definedName>
    <definedName name="CBCR_931b356a44344abea903c2e876457348" localSheetId="1" hidden="1">'Revenue Growth Crystal Ball'!$S$3</definedName>
    <definedName name="CBCR_99e126328b7e4e9d83291bcc8949752c" localSheetId="1" hidden="1">'Revenue Growth Crystal Ball'!$AC$3</definedName>
    <definedName name="CBCR_9c34914aa57e4f5499844866e539ada6" localSheetId="1" hidden="1">'Revenue Growth Crystal Ball'!$Y$3</definedName>
    <definedName name="CBCR_9e7543c7851844f89db1111f864a1f2c" localSheetId="1" hidden="1">'Revenue Growth Crystal Ball'!$AG$3</definedName>
    <definedName name="CBCR_a9c609bac4d34766ac2a48c29fa5ba15" localSheetId="1" hidden="1">'Revenue Growth Crystal Ball'!$AL$3</definedName>
    <definedName name="CBCR_bc0537ceb20c40c2944418330606d689" localSheetId="1" hidden="1">'Revenue Growth Crystal Ball'!$V$3</definedName>
    <definedName name="CBCR_c0003f15afbc481da83b5529a9c34c9d" localSheetId="1" hidden="1">'Revenue Growth Crystal Ball'!$O$48</definedName>
    <definedName name="CBCR_c48ef67ead934f3a9e21650b925a3b49" localSheetId="1" hidden="1">'Revenue Growth Crystal Ball'!$AK$3</definedName>
    <definedName name="CBCR_c67f0aa9160040d8bf56429a3318f5a1" localSheetId="1" hidden="1">'Revenue Growth Crystal Ball'!$AE$3</definedName>
    <definedName name="CBCR_c83a3c34cd674888ac71a55ab8fa4e19" localSheetId="1" hidden="1">'Revenue Growth Crystal Ball'!$W$3</definedName>
    <definedName name="CBCR_c9beacd8145248d0a147d4ef08c1aa69" localSheetId="1" hidden="1">'Revenue Growth Crystal Ball'!$R$3</definedName>
    <definedName name="CBCR_e5bd4ca29dbe4f8babf7bf75ef14094d" localSheetId="1" hidden="1">'Revenue Growth Crystal Ball'!$AD$3</definedName>
    <definedName name="CBCR_ec9a80e61ff04634a36dbe94880449ef" localSheetId="1" hidden="1">'Revenue Growth Crystal Ball'!$AA$3</definedName>
    <definedName name="CBCR_f38a7805493c4dac9177df1324e101fb" localSheetId="1" hidden="1">'Revenue Growth Crystal Ball'!$AF$3</definedName>
    <definedName name="CBCR_f536d1cb9eec494da1ebc287ce38e07a" localSheetId="1" hidden="1">'Revenue Growth Crystal Ball'!$AJ$3</definedName>
    <definedName name="CBCR_fc908d8d4ba640d8b9dad9619d205408" localSheetId="1" hidden="1">'Revenue Growth Crystal Ball'!$AH$3</definedName>
    <definedName name="CBWorkbookPriority" localSheetId="0" hidden="1">-432948882</definedName>
    <definedName name="CBx_1d8ca006680640a4b72da5e9e752a021" localSheetId="0" hidden="1">"'Revenue Growth Crystal Ball'!$A$1"</definedName>
    <definedName name="CBx_f6afa005c7014401bd451f64b428c63d" localSheetId="0" hidden="1">"'CB_DATA_'!$A$1"</definedName>
    <definedName name="CBx_Sheet_Guid" localSheetId="0" hidden="1">"'f6afa005-c701-4401-bd45-1f64b428c63d"</definedName>
    <definedName name="CBx_Sheet_Guid" localSheetId="1" hidden="1">"'1d8ca006-6806-40a4-b72d-a5e9e752a021"</definedName>
    <definedName name="CBx_SheetRef" localSheetId="0" hidden="1">CB_DATA_!$A$14</definedName>
    <definedName name="CBx_SheetRef" localSheetId="1" hidden="1">CB_DATA_!$B$14</definedName>
    <definedName name="CBx_StorageType" localSheetId="0" hidden="1">2</definedName>
    <definedName name="CBx_StorageType" localSheetId="1" hidden="1">2</definedName>
  </definedNames>
  <calcPr calcId="152511" iterate="1"/>
</workbook>
</file>

<file path=xl/calcChain.xml><?xml version="1.0" encoding="utf-8"?>
<calcChain xmlns="http://schemas.openxmlformats.org/spreadsheetml/2006/main">
  <c r="O37" i="2" l="1"/>
  <c r="P37" i="2"/>
  <c r="P39" i="2" s="1"/>
  <c r="Q37" i="2"/>
  <c r="Q39" i="2" s="1"/>
  <c r="Q42" i="2" s="1"/>
  <c r="N30" i="2"/>
  <c r="O30" i="2" s="1"/>
  <c r="P30" i="2" s="1"/>
  <c r="N56" i="2"/>
  <c r="O56" i="2" s="1"/>
  <c r="O57" i="2" s="1"/>
  <c r="O61" i="2"/>
  <c r="O9" i="2"/>
  <c r="O4" i="2"/>
  <c r="O10" i="2" s="1"/>
  <c r="O5" i="2"/>
  <c r="O11" i="2" s="1"/>
  <c r="O6" i="2"/>
  <c r="O12" i="2" s="1"/>
  <c r="O7" i="2"/>
  <c r="O13" i="2" s="1"/>
  <c r="P3" i="2"/>
  <c r="P4" i="2" s="1"/>
  <c r="O14" i="2"/>
  <c r="P19" i="2" s="1"/>
  <c r="Q19" i="2" s="1"/>
  <c r="R19" i="2" s="1"/>
  <c r="S19" i="2" s="1"/>
  <c r="T19" i="2" s="1"/>
  <c r="U19" i="2" s="1"/>
  <c r="V19" i="2" s="1"/>
  <c r="W19" i="2" s="1"/>
  <c r="X19" i="2" s="1"/>
  <c r="Y19" i="2" s="1"/>
  <c r="Z19" i="2" s="1"/>
  <c r="AA19" i="2" s="1"/>
  <c r="AB19" i="2" s="1"/>
  <c r="AC19" i="2" s="1"/>
  <c r="AD19" i="2" s="1"/>
  <c r="AE19" i="2" s="1"/>
  <c r="AF19" i="2" s="1"/>
  <c r="AG19" i="2" s="1"/>
  <c r="AH19" i="2" s="1"/>
  <c r="AI19" i="2" s="1"/>
  <c r="AJ19" i="2" s="1"/>
  <c r="AK19" i="2" s="1"/>
  <c r="AL19" i="2" s="1"/>
  <c r="AM19" i="2" s="1"/>
  <c r="AN19" i="2" s="1"/>
  <c r="AO19" i="2" s="1"/>
  <c r="B11" i="4"/>
  <c r="A11" i="4"/>
  <c r="P2" i="4"/>
  <c r="P15" i="2" l="1"/>
  <c r="Q15" i="2" s="1"/>
  <c r="R15" i="2" s="1"/>
  <c r="S15" i="2" s="1"/>
  <c r="T15" i="2" s="1"/>
  <c r="U15" i="2" s="1"/>
  <c r="V15" i="2" s="1"/>
  <c r="W15" i="2" s="1"/>
  <c r="X15" i="2" s="1"/>
  <c r="Y15" i="2" s="1"/>
  <c r="Z15" i="2" s="1"/>
  <c r="AA15" i="2" s="1"/>
  <c r="AB15" i="2" s="1"/>
  <c r="AC15" i="2" s="1"/>
  <c r="AD15" i="2" s="1"/>
  <c r="AE15" i="2" s="1"/>
  <c r="AF15" i="2" s="1"/>
  <c r="AG15" i="2" s="1"/>
  <c r="AH15" i="2" s="1"/>
  <c r="AI15" i="2" s="1"/>
  <c r="AJ15" i="2" s="1"/>
  <c r="AK15" i="2" s="1"/>
  <c r="AL15" i="2" s="1"/>
  <c r="AM15" i="2" s="1"/>
  <c r="AN15" i="2" s="1"/>
  <c r="AO15" i="2" s="1"/>
  <c r="P56" i="2"/>
  <c r="Q56" i="2" s="1"/>
  <c r="Q57" i="2" s="1"/>
  <c r="P9" i="2"/>
  <c r="Q3" i="2"/>
  <c r="P6" i="2"/>
  <c r="P12" i="2" s="1"/>
  <c r="P5" i="2"/>
  <c r="P11" i="2" s="1"/>
  <c r="P7" i="2"/>
  <c r="P13" i="2" s="1"/>
  <c r="P42" i="2"/>
  <c r="O31" i="2"/>
  <c r="P57" i="2"/>
  <c r="P10" i="2"/>
  <c r="O21" i="2"/>
  <c r="O28" i="2" s="1"/>
  <c r="O39" i="2"/>
  <c r="O42" i="2" s="1"/>
  <c r="P16" i="2"/>
  <c r="Q16" i="2" s="1"/>
  <c r="R16" i="2" s="1"/>
  <c r="S16" i="2" s="1"/>
  <c r="T16" i="2" s="1"/>
  <c r="U16" i="2" s="1"/>
  <c r="V16" i="2" s="1"/>
  <c r="W16" i="2" s="1"/>
  <c r="X16" i="2" s="1"/>
  <c r="Y16" i="2" s="1"/>
  <c r="Z16" i="2" s="1"/>
  <c r="AA16" i="2" s="1"/>
  <c r="AB16" i="2" s="1"/>
  <c r="AC16" i="2" s="1"/>
  <c r="AD16" i="2" s="1"/>
  <c r="AE16" i="2" s="1"/>
  <c r="AF16" i="2" s="1"/>
  <c r="AG16" i="2" s="1"/>
  <c r="AH16" i="2" s="1"/>
  <c r="AI16" i="2" s="1"/>
  <c r="AJ16" i="2" s="1"/>
  <c r="AK16" i="2" s="1"/>
  <c r="AL16" i="2" s="1"/>
  <c r="AM16" i="2" s="1"/>
  <c r="AN16" i="2" s="1"/>
  <c r="AO16" i="2" s="1"/>
  <c r="P18" i="2"/>
  <c r="Q18" i="2" s="1"/>
  <c r="R18" i="2" s="1"/>
  <c r="S18" i="2" s="1"/>
  <c r="T18" i="2" s="1"/>
  <c r="U18" i="2" s="1"/>
  <c r="V18" i="2" s="1"/>
  <c r="W18" i="2" s="1"/>
  <c r="X18" i="2" s="1"/>
  <c r="Y18" i="2" s="1"/>
  <c r="Z18" i="2" s="1"/>
  <c r="AA18" i="2" s="1"/>
  <c r="AB18" i="2" s="1"/>
  <c r="AC18" i="2" s="1"/>
  <c r="AD18" i="2" s="1"/>
  <c r="AE18" i="2" s="1"/>
  <c r="AF18" i="2" s="1"/>
  <c r="AG18" i="2" s="1"/>
  <c r="AH18" i="2" s="1"/>
  <c r="AI18" i="2" s="1"/>
  <c r="AJ18" i="2" s="1"/>
  <c r="AK18" i="2" s="1"/>
  <c r="AL18" i="2" s="1"/>
  <c r="AM18" i="2" s="1"/>
  <c r="AN18" i="2" s="1"/>
  <c r="AO18" i="2" s="1"/>
  <c r="P17" i="2"/>
  <c r="Q17" i="2" s="1"/>
  <c r="R17" i="2" s="1"/>
  <c r="S17" i="2" s="1"/>
  <c r="T17" i="2" s="1"/>
  <c r="U17" i="2" s="1"/>
  <c r="V17" i="2" s="1"/>
  <c r="W17" i="2" s="1"/>
  <c r="X17" i="2" s="1"/>
  <c r="Y17" i="2" s="1"/>
  <c r="Z17" i="2" s="1"/>
  <c r="AA17" i="2" s="1"/>
  <c r="AB17" i="2" s="1"/>
  <c r="AC17" i="2" s="1"/>
  <c r="AD17" i="2" s="1"/>
  <c r="AE17" i="2" s="1"/>
  <c r="AF17" i="2" s="1"/>
  <c r="AG17" i="2" s="1"/>
  <c r="AH17" i="2" s="1"/>
  <c r="AI17" i="2" s="1"/>
  <c r="AJ17" i="2" s="1"/>
  <c r="AK17" i="2" s="1"/>
  <c r="AL17" i="2" s="1"/>
  <c r="AM17" i="2" s="1"/>
  <c r="AN17" i="2" s="1"/>
  <c r="AO17" i="2" s="1"/>
  <c r="O62" i="2"/>
  <c r="P61" i="2"/>
  <c r="P31" i="2"/>
  <c r="Q30" i="2"/>
  <c r="R56" i="2" l="1"/>
  <c r="S56" i="2" s="1"/>
  <c r="Q5" i="2"/>
  <c r="Q11" i="2" s="1"/>
  <c r="Q6" i="2"/>
  <c r="Q12" i="2" s="1"/>
  <c r="Q7" i="2"/>
  <c r="Q13" i="2" s="1"/>
  <c r="Q4" i="2"/>
  <c r="Q10" i="2" s="1"/>
  <c r="R3" i="2"/>
  <c r="Q9" i="2"/>
  <c r="Q61" i="2"/>
  <c r="P62" i="2"/>
  <c r="R30" i="2"/>
  <c r="Q31" i="2"/>
  <c r="O60" i="2"/>
  <c r="O64" i="2" s="1"/>
  <c r="P21" i="2"/>
  <c r="P28" i="2" s="1"/>
  <c r="R57" i="2" l="1"/>
  <c r="Q21" i="2"/>
  <c r="Q28" i="2" s="1"/>
  <c r="R9" i="2"/>
  <c r="R5" i="2"/>
  <c r="R11" i="2" s="1"/>
  <c r="S3" i="2"/>
  <c r="R6" i="2"/>
  <c r="R12" i="2" s="1"/>
  <c r="R4" i="2"/>
  <c r="R10" i="2" s="1"/>
  <c r="R7" i="2"/>
  <c r="R13" i="2" s="1"/>
  <c r="S57" i="2"/>
  <c r="T56" i="2"/>
  <c r="P60" i="2"/>
  <c r="P64" i="2" s="1"/>
  <c r="O66" i="2"/>
  <c r="O69" i="2" s="1"/>
  <c r="R61" i="2"/>
  <c r="Q62" i="2"/>
  <c r="Q60" i="2"/>
  <c r="Q64" i="2" s="1"/>
  <c r="R31" i="2"/>
  <c r="S30" i="2"/>
  <c r="S5" i="2" l="1"/>
  <c r="S11" i="2" s="1"/>
  <c r="S6" i="2"/>
  <c r="S12" i="2" s="1"/>
  <c r="T3" i="2"/>
  <c r="S7" i="2"/>
  <c r="S13" i="2" s="1"/>
  <c r="S4" i="2"/>
  <c r="S10" i="2" s="1"/>
  <c r="R21" i="2"/>
  <c r="R28" i="2" s="1"/>
  <c r="S9" i="2"/>
  <c r="U56" i="2"/>
  <c r="T57" i="2"/>
  <c r="Q66" i="2"/>
  <c r="Q69" i="2" s="1"/>
  <c r="Q43" i="2" s="1"/>
  <c r="Q44" i="2" s="1"/>
  <c r="P66" i="2"/>
  <c r="P69" i="2" s="1"/>
  <c r="P43" i="2" s="1"/>
  <c r="P44" i="2" s="1"/>
  <c r="S61" i="2"/>
  <c r="R62" i="2"/>
  <c r="T30" i="2"/>
  <c r="S31" i="2"/>
  <c r="O43" i="2"/>
  <c r="O44" i="2" s="1"/>
  <c r="R35" i="2" l="1"/>
  <c r="R37" i="2" s="1"/>
  <c r="R60" i="2"/>
  <c r="R64" i="2" s="1"/>
  <c r="R66" i="2" s="1"/>
  <c r="R69" i="2" s="1"/>
  <c r="T7" i="2"/>
  <c r="T13" i="2" s="1"/>
  <c r="T6" i="2"/>
  <c r="T12" i="2" s="1"/>
  <c r="U3" i="2"/>
  <c r="T4" i="2"/>
  <c r="T10" i="2" s="1"/>
  <c r="T5" i="2"/>
  <c r="T11" i="2" s="1"/>
  <c r="T9" i="2"/>
  <c r="S21" i="2"/>
  <c r="S28" i="2" s="1"/>
  <c r="U57" i="2"/>
  <c r="V56" i="2"/>
  <c r="T61" i="2"/>
  <c r="S62" i="2"/>
  <c r="T31" i="2"/>
  <c r="U30" i="2"/>
  <c r="U9" i="2" l="1"/>
  <c r="T21" i="2"/>
  <c r="T28" i="2" s="1"/>
  <c r="S35" i="2"/>
  <c r="S37" i="2" s="1"/>
  <c r="S39" i="2" s="1"/>
  <c r="S42" i="2" s="1"/>
  <c r="S44" i="2" s="1"/>
  <c r="S60" i="2"/>
  <c r="S64" i="2" s="1"/>
  <c r="R39" i="2"/>
  <c r="R42" i="2" s="1"/>
  <c r="R44" i="2" s="1"/>
  <c r="V3" i="2"/>
  <c r="U5" i="2"/>
  <c r="U11" i="2" s="1"/>
  <c r="U6" i="2"/>
  <c r="U12" i="2" s="1"/>
  <c r="U4" i="2"/>
  <c r="U10" i="2" s="1"/>
  <c r="U7" i="2"/>
  <c r="U13" i="2" s="1"/>
  <c r="W56" i="2"/>
  <c r="V57" i="2"/>
  <c r="T62" i="2"/>
  <c r="U61" i="2"/>
  <c r="U31" i="2"/>
  <c r="V30" i="2"/>
  <c r="S66" i="2" l="1"/>
  <c r="S69" i="2" s="1"/>
  <c r="W3" i="2"/>
  <c r="V4" i="2"/>
  <c r="V6" i="2"/>
  <c r="V12" i="2" s="1"/>
  <c r="V5" i="2"/>
  <c r="V11" i="2" s="1"/>
  <c r="V7" i="2"/>
  <c r="V13" i="2" s="1"/>
  <c r="T35" i="2"/>
  <c r="T37" i="2" s="1"/>
  <c r="T39" i="2" s="1"/>
  <c r="T42" i="2" s="1"/>
  <c r="T44" i="2" s="1"/>
  <c r="T60" i="2"/>
  <c r="T64" i="2" s="1"/>
  <c r="T66" i="2" s="1"/>
  <c r="T69" i="2" s="1"/>
  <c r="V9" i="2"/>
  <c r="U21" i="2"/>
  <c r="U28" i="2" s="1"/>
  <c r="V10" i="2"/>
  <c r="W57" i="2"/>
  <c r="X56" i="2"/>
  <c r="V31" i="2"/>
  <c r="W30" i="2"/>
  <c r="V61" i="2"/>
  <c r="U62" i="2"/>
  <c r="U60" i="2" l="1"/>
  <c r="U35" i="2"/>
  <c r="U37" i="2" s="1"/>
  <c r="U39" i="2" s="1"/>
  <c r="U42" i="2" s="1"/>
  <c r="U44" i="2" s="1"/>
  <c r="W9" i="2"/>
  <c r="V21" i="2"/>
  <c r="V28" i="2" s="1"/>
  <c r="U64" i="2"/>
  <c r="U66" i="2" s="1"/>
  <c r="W4" i="2"/>
  <c r="W10" i="2" s="1"/>
  <c r="X3" i="2"/>
  <c r="W7" i="2"/>
  <c r="W13" i="2" s="1"/>
  <c r="W5" i="2"/>
  <c r="W11" i="2" s="1"/>
  <c r="W6" i="2"/>
  <c r="W12" i="2" s="1"/>
  <c r="Y56" i="2"/>
  <c r="X57" i="2"/>
  <c r="W31" i="2"/>
  <c r="X30" i="2"/>
  <c r="V62" i="2"/>
  <c r="W61" i="2"/>
  <c r="U69" i="2" l="1"/>
  <c r="X9" i="2"/>
  <c r="W21" i="2"/>
  <c r="W28" i="2" s="1"/>
  <c r="X4" i="2"/>
  <c r="X10" i="2" s="1"/>
  <c r="X5" i="2"/>
  <c r="X11" i="2" s="1"/>
  <c r="X6" i="2"/>
  <c r="X12" i="2" s="1"/>
  <c r="X7" i="2"/>
  <c r="X13" i="2" s="1"/>
  <c r="Y3" i="2"/>
  <c r="V60" i="2"/>
  <c r="V64" i="2" s="1"/>
  <c r="V66" i="2" s="1"/>
  <c r="V69" i="2" s="1"/>
  <c r="V35" i="2"/>
  <c r="V37" i="2"/>
  <c r="Y57" i="2"/>
  <c r="Z56" i="2"/>
  <c r="X61" i="2"/>
  <c r="W62" i="2"/>
  <c r="X31" i="2"/>
  <c r="Y30" i="2"/>
  <c r="W35" i="2" l="1"/>
  <c r="W37" i="2" s="1"/>
  <c r="W39" i="2" s="1"/>
  <c r="W42" i="2" s="1"/>
  <c r="W44" i="2" s="1"/>
  <c r="W60" i="2"/>
  <c r="W64" i="2" s="1"/>
  <c r="W66" i="2" s="1"/>
  <c r="W69" i="2" s="1"/>
  <c r="Y9" i="2"/>
  <c r="X21" i="2"/>
  <c r="X28" i="2" s="1"/>
  <c r="V39" i="2"/>
  <c r="V42" i="2" s="1"/>
  <c r="V44" i="2" s="1"/>
  <c r="Y6" i="2"/>
  <c r="Y12" i="2" s="1"/>
  <c r="Y7" i="2"/>
  <c r="Y13" i="2" s="1"/>
  <c r="Y4" i="2"/>
  <c r="Y10" i="2" s="1"/>
  <c r="Z3" i="2"/>
  <c r="Y5" i="2"/>
  <c r="Y11" i="2" s="1"/>
  <c r="Z57" i="2"/>
  <c r="AA56" i="2"/>
  <c r="Z30" i="2"/>
  <c r="Y31" i="2"/>
  <c r="Y61" i="2"/>
  <c r="X62" i="2"/>
  <c r="Z5" i="2" l="1"/>
  <c r="Z11" i="2" s="1"/>
  <c r="Z4" i="2"/>
  <c r="Z10" i="2" s="1"/>
  <c r="AA3" i="2"/>
  <c r="Z7" i="2"/>
  <c r="Z13" i="2" s="1"/>
  <c r="Z6" i="2"/>
  <c r="Z12" i="2" s="1"/>
  <c r="X35" i="2"/>
  <c r="X37" i="2" s="1"/>
  <c r="X39" i="2" s="1"/>
  <c r="X42" i="2" s="1"/>
  <c r="X44" i="2" s="1"/>
  <c r="X60" i="2"/>
  <c r="X64" i="2" s="1"/>
  <c r="X66" i="2" s="1"/>
  <c r="X69" i="2" s="1"/>
  <c r="Z9" i="2"/>
  <c r="Y21" i="2"/>
  <c r="Y28" i="2" s="1"/>
  <c r="AB56" i="2"/>
  <c r="AA57" i="2"/>
  <c r="Z31" i="2"/>
  <c r="AA30" i="2"/>
  <c r="Z61" i="2"/>
  <c r="Y62" i="2"/>
  <c r="Z21" i="2" l="1"/>
  <c r="Z28" i="2" s="1"/>
  <c r="AA9" i="2"/>
  <c r="AB3" i="2"/>
  <c r="AA4" i="2"/>
  <c r="AA10" i="2" s="1"/>
  <c r="AA7" i="2"/>
  <c r="AA13" i="2" s="1"/>
  <c r="AA6" i="2"/>
  <c r="AA12" i="2" s="1"/>
  <c r="AA5" i="2"/>
  <c r="AA11" i="2" s="1"/>
  <c r="Y35" i="2"/>
  <c r="Y37" i="2" s="1"/>
  <c r="Y39" i="2" s="1"/>
  <c r="Y42" i="2" s="1"/>
  <c r="Y44" i="2" s="1"/>
  <c r="Y60" i="2"/>
  <c r="Y64" i="2" s="1"/>
  <c r="Y66" i="2" s="1"/>
  <c r="Y69" i="2" s="1"/>
  <c r="AB57" i="2"/>
  <c r="AC56" i="2"/>
  <c r="AA61" i="2"/>
  <c r="Z62" i="2"/>
  <c r="AB30" i="2"/>
  <c r="AA31" i="2"/>
  <c r="Z60" i="2" l="1"/>
  <c r="Z64" i="2" s="1"/>
  <c r="Z66" i="2" s="1"/>
  <c r="Z69" i="2" s="1"/>
  <c r="Z35" i="2"/>
  <c r="Z37" i="2" s="1"/>
  <c r="AB9" i="2"/>
  <c r="AA21" i="2"/>
  <c r="AA28" i="2" s="1"/>
  <c r="AB5" i="2"/>
  <c r="AB11" i="2" s="1"/>
  <c r="AB4" i="2"/>
  <c r="AB10" i="2" s="1"/>
  <c r="AC3" i="2"/>
  <c r="AB6" i="2"/>
  <c r="AB12" i="2" s="1"/>
  <c r="AB7" i="2"/>
  <c r="AB13" i="2" s="1"/>
  <c r="AC57" i="2"/>
  <c r="AD56" i="2"/>
  <c r="AB61" i="2"/>
  <c r="AA62" i="2"/>
  <c r="AB31" i="2"/>
  <c r="AC30" i="2"/>
  <c r="Z39" i="2" l="1"/>
  <c r="Z42" i="2" s="1"/>
  <c r="Z44" i="2" s="1"/>
  <c r="AA60" i="2"/>
  <c r="AA64" i="2" s="1"/>
  <c r="AA66" i="2" s="1"/>
  <c r="AA69" i="2" s="1"/>
  <c r="AA35" i="2"/>
  <c r="AA37" i="2" s="1"/>
  <c r="AA39" i="2" s="1"/>
  <c r="AA42" i="2" s="1"/>
  <c r="AA44" i="2" s="1"/>
  <c r="AC5" i="2"/>
  <c r="AC11" i="2" s="1"/>
  <c r="AD3" i="2"/>
  <c r="AC4" i="2"/>
  <c r="AC10" i="2" s="1"/>
  <c r="AC7" i="2"/>
  <c r="AC13" i="2" s="1"/>
  <c r="AC6" i="2"/>
  <c r="AC12" i="2" s="1"/>
  <c r="AC9" i="2"/>
  <c r="AB21" i="2"/>
  <c r="AB28" i="2" s="1"/>
  <c r="AE56" i="2"/>
  <c r="AD57" i="2"/>
  <c r="AB62" i="2"/>
  <c r="AC61" i="2"/>
  <c r="AD30" i="2"/>
  <c r="AC31" i="2"/>
  <c r="AB60" i="2" l="1"/>
  <c r="AB64" i="2" s="1"/>
  <c r="AB66" i="2" s="1"/>
  <c r="AB69" i="2" s="1"/>
  <c r="AB35" i="2"/>
  <c r="AB37" i="2" s="1"/>
  <c r="AB39" i="2" s="1"/>
  <c r="AB42" i="2" s="1"/>
  <c r="AB44" i="2" s="1"/>
  <c r="AC21" i="2"/>
  <c r="AC28" i="2" s="1"/>
  <c r="AD9" i="2"/>
  <c r="AD6" i="2"/>
  <c r="AD12" i="2" s="1"/>
  <c r="AD5" i="2"/>
  <c r="AD11" i="2" s="1"/>
  <c r="AE3" i="2"/>
  <c r="AD7" i="2"/>
  <c r="AD13" i="2" s="1"/>
  <c r="AD4" i="2"/>
  <c r="AD10" i="2" s="1"/>
  <c r="AE57" i="2"/>
  <c r="AF56" i="2"/>
  <c r="AD31" i="2"/>
  <c r="AE30" i="2"/>
  <c r="AD61" i="2"/>
  <c r="AC62" i="2"/>
  <c r="AE5" i="2" l="1"/>
  <c r="AE11" i="2" s="1"/>
  <c r="AE4" i="2"/>
  <c r="AE10" i="2" s="1"/>
  <c r="AE7" i="2"/>
  <c r="AE13" i="2" s="1"/>
  <c r="AE6" i="2"/>
  <c r="AE12" i="2" s="1"/>
  <c r="AF3" i="2"/>
  <c r="AC60" i="2"/>
  <c r="AC64" i="2" s="1"/>
  <c r="AC66" i="2" s="1"/>
  <c r="AC69" i="2" s="1"/>
  <c r="AC35" i="2"/>
  <c r="AC37" i="2" s="1"/>
  <c r="AC39" i="2" s="1"/>
  <c r="AC42" i="2" s="1"/>
  <c r="AC44" i="2" s="1"/>
  <c r="AD21" i="2"/>
  <c r="AD28" i="2" s="1"/>
  <c r="AE9" i="2"/>
  <c r="AF57" i="2"/>
  <c r="AG56" i="2"/>
  <c r="AD62" i="2"/>
  <c r="AE61" i="2"/>
  <c r="AE31" i="2"/>
  <c r="AF30" i="2"/>
  <c r="AE21" i="2" l="1"/>
  <c r="AE28" i="2" s="1"/>
  <c r="AF9" i="2"/>
  <c r="AF7" i="2"/>
  <c r="AF13" i="2" s="1"/>
  <c r="AF5" i="2"/>
  <c r="AF11" i="2" s="1"/>
  <c r="AF6" i="2"/>
  <c r="AF12" i="2" s="1"/>
  <c r="AG3" i="2"/>
  <c r="AF4" i="2"/>
  <c r="AF10" i="2" s="1"/>
  <c r="AD60" i="2"/>
  <c r="AD64" i="2" s="1"/>
  <c r="AD66" i="2" s="1"/>
  <c r="AD69" i="2" s="1"/>
  <c r="AD35" i="2"/>
  <c r="AD37" i="2" s="1"/>
  <c r="AD39" i="2" s="1"/>
  <c r="AD42" i="2" s="1"/>
  <c r="AD44" i="2" s="1"/>
  <c r="AH56" i="2"/>
  <c r="AG57" i="2"/>
  <c r="AF61" i="2"/>
  <c r="AE62" i="2"/>
  <c r="AF31" i="2"/>
  <c r="AG30" i="2"/>
  <c r="AG7" i="2" l="1"/>
  <c r="AG13" i="2" s="1"/>
  <c r="AH3" i="2"/>
  <c r="AG6" i="2"/>
  <c r="AG12" i="2" s="1"/>
  <c r="AG4" i="2"/>
  <c r="AG10" i="2" s="1"/>
  <c r="AG5" i="2"/>
  <c r="AG11" i="2" s="1"/>
  <c r="AF21" i="2"/>
  <c r="AF28" i="2" s="1"/>
  <c r="AG9" i="2"/>
  <c r="AE60" i="2"/>
  <c r="AE64" i="2" s="1"/>
  <c r="AE66" i="2" s="1"/>
  <c r="AE69" i="2" s="1"/>
  <c r="AE35" i="2"/>
  <c r="AE37" i="2" s="1"/>
  <c r="AI56" i="2"/>
  <c r="AH57" i="2"/>
  <c r="AG61" i="2"/>
  <c r="AF62" i="2"/>
  <c r="AH30" i="2"/>
  <c r="AG31" i="2"/>
  <c r="AG21" i="2" l="1"/>
  <c r="AG28" i="2" s="1"/>
  <c r="AH9" i="2"/>
  <c r="AE39" i="2"/>
  <c r="AE42" i="2" s="1"/>
  <c r="AE44" i="2" s="1"/>
  <c r="AF35" i="2"/>
  <c r="AF37" i="2" s="1"/>
  <c r="AF39" i="2" s="1"/>
  <c r="AF42" i="2" s="1"/>
  <c r="AF44" i="2" s="1"/>
  <c r="AF60" i="2"/>
  <c r="AF64" i="2" s="1"/>
  <c r="AF66" i="2" s="1"/>
  <c r="AH4" i="2"/>
  <c r="AH10" i="2" s="1"/>
  <c r="AI3" i="2"/>
  <c r="AH7" i="2"/>
  <c r="AH6" i="2"/>
  <c r="AH12" i="2" s="1"/>
  <c r="AH5" i="2"/>
  <c r="AH11" i="2" s="1"/>
  <c r="AH13" i="2"/>
  <c r="AJ56" i="2"/>
  <c r="AI57" i="2"/>
  <c r="AH61" i="2"/>
  <c r="AG62" i="2"/>
  <c r="AH31" i="2"/>
  <c r="AI30" i="2"/>
  <c r="AF69" i="2" l="1"/>
  <c r="AI4" i="2"/>
  <c r="AI10" i="2" s="1"/>
  <c r="AI7" i="2"/>
  <c r="AI5" i="2"/>
  <c r="AI11" i="2" s="1"/>
  <c r="AI6" i="2"/>
  <c r="AI12" i="2" s="1"/>
  <c r="AJ3" i="2"/>
  <c r="AI13" i="2"/>
  <c r="AH21" i="2"/>
  <c r="AH28" i="2" s="1"/>
  <c r="AI9" i="2"/>
  <c r="AG35" i="2"/>
  <c r="AG37" i="2" s="1"/>
  <c r="AG39" i="2" s="1"/>
  <c r="AG42" i="2" s="1"/>
  <c r="AG44" i="2" s="1"/>
  <c r="AG60" i="2"/>
  <c r="AG64" i="2" s="1"/>
  <c r="AG66" i="2" s="1"/>
  <c r="AG69" i="2" s="1"/>
  <c r="AK56" i="2"/>
  <c r="AJ57" i="2"/>
  <c r="AJ30" i="2"/>
  <c r="AI31" i="2"/>
  <c r="AI61" i="2"/>
  <c r="AH62" i="2"/>
  <c r="AI21" i="2" l="1"/>
  <c r="AI28" i="2" s="1"/>
  <c r="AJ9" i="2"/>
  <c r="AK3" i="2"/>
  <c r="AJ5" i="2"/>
  <c r="AJ11" i="2" s="1"/>
  <c r="AJ4" i="2"/>
  <c r="AJ10" i="2" s="1"/>
  <c r="AJ7" i="2"/>
  <c r="AJ13" i="2" s="1"/>
  <c r="AJ6" i="2"/>
  <c r="AJ12" i="2" s="1"/>
  <c r="AH35" i="2"/>
  <c r="AH37" i="2" s="1"/>
  <c r="AH39" i="2" s="1"/>
  <c r="AH42" i="2" s="1"/>
  <c r="AH44" i="2" s="1"/>
  <c r="AH60" i="2"/>
  <c r="AH64" i="2" s="1"/>
  <c r="AK57" i="2"/>
  <c r="AL56" i="2"/>
  <c r="AI62" i="2"/>
  <c r="AJ61" i="2"/>
  <c r="AJ31" i="2"/>
  <c r="AK30" i="2"/>
  <c r="AH66" i="2" l="1"/>
  <c r="AH69" i="2" s="1"/>
  <c r="AK6" i="2"/>
  <c r="AK12" i="2" s="1"/>
  <c r="AK4" i="2"/>
  <c r="AL3" i="2"/>
  <c r="AK7" i="2"/>
  <c r="AK13" i="2" s="1"/>
  <c r="AK5" i="2"/>
  <c r="AK11" i="2" s="1"/>
  <c r="AK9" i="2"/>
  <c r="AJ21" i="2"/>
  <c r="AJ28" i="2" s="1"/>
  <c r="AI60" i="2"/>
  <c r="AI64" i="2" s="1"/>
  <c r="AI66" i="2" s="1"/>
  <c r="AI69" i="2" s="1"/>
  <c r="AI35" i="2"/>
  <c r="AI37" i="2" s="1"/>
  <c r="AI39" i="2" s="1"/>
  <c r="AI42" i="2" s="1"/>
  <c r="AI44" i="2" s="1"/>
  <c r="AK10" i="2"/>
  <c r="AL57" i="2"/>
  <c r="AM56" i="2"/>
  <c r="AK31" i="2"/>
  <c r="AL30" i="2"/>
  <c r="AK61" i="2"/>
  <c r="AJ62" i="2"/>
  <c r="AJ60" i="2" l="1"/>
  <c r="AJ64" i="2" s="1"/>
  <c r="AJ66" i="2" s="1"/>
  <c r="AJ69" i="2" s="1"/>
  <c r="AJ35" i="2"/>
  <c r="AJ37" i="2" s="1"/>
  <c r="AJ39" i="2" s="1"/>
  <c r="AJ42" i="2" s="1"/>
  <c r="AJ44" i="2" s="1"/>
  <c r="AL5" i="2"/>
  <c r="AL11" i="2" s="1"/>
  <c r="AL6" i="2"/>
  <c r="AL12" i="2" s="1"/>
  <c r="AM3" i="2"/>
  <c r="AL7" i="2"/>
  <c r="AL13" i="2" s="1"/>
  <c r="AL4" i="2"/>
  <c r="AL10" i="2" s="1"/>
  <c r="AK21" i="2"/>
  <c r="AK28" i="2" s="1"/>
  <c r="AL9" i="2"/>
  <c r="AM57" i="2"/>
  <c r="AN56" i="2"/>
  <c r="AL31" i="2"/>
  <c r="AM30" i="2"/>
  <c r="AK62" i="2"/>
  <c r="AL61" i="2"/>
  <c r="AM5" i="2" l="1"/>
  <c r="AM11" i="2" s="1"/>
  <c r="AM7" i="2"/>
  <c r="AM13" i="2" s="1"/>
  <c r="AM4" i="2"/>
  <c r="AM10" i="2" s="1"/>
  <c r="AM6" i="2"/>
  <c r="AM12" i="2" s="1"/>
  <c r="AN3" i="2"/>
  <c r="AK35" i="2"/>
  <c r="AK37" i="2" s="1"/>
  <c r="AK39" i="2" s="1"/>
  <c r="AK42" i="2" s="1"/>
  <c r="AK44" i="2" s="1"/>
  <c r="AK60" i="2"/>
  <c r="AK64" i="2" s="1"/>
  <c r="AK66" i="2" s="1"/>
  <c r="AK69" i="2" s="1"/>
  <c r="AL21" i="2"/>
  <c r="AL28" i="2" s="1"/>
  <c r="AM9" i="2"/>
  <c r="AN57" i="2"/>
  <c r="AO56" i="2"/>
  <c r="AO57" i="2" s="1"/>
  <c r="AL62" i="2"/>
  <c r="AM61" i="2"/>
  <c r="AM31" i="2"/>
  <c r="AN30" i="2"/>
  <c r="AN9" i="2" l="1"/>
  <c r="AM21" i="2"/>
  <c r="AM28" i="2" s="1"/>
  <c r="AN7" i="2"/>
  <c r="AN13" i="2" s="1"/>
  <c r="AN5" i="2"/>
  <c r="AN11" i="2" s="1"/>
  <c r="AN6" i="2"/>
  <c r="AN12" i="2" s="1"/>
  <c r="AO3" i="2"/>
  <c r="AN4" i="2"/>
  <c r="AN10" i="2" s="1"/>
  <c r="AL35" i="2"/>
  <c r="AL37" i="2" s="1"/>
  <c r="AL39" i="2" s="1"/>
  <c r="AL42" i="2" s="1"/>
  <c r="AL44" i="2" s="1"/>
  <c r="AL60" i="2"/>
  <c r="AL64" i="2" s="1"/>
  <c r="AL66" i="2" s="1"/>
  <c r="AL69" i="2" s="1"/>
  <c r="AN31" i="2"/>
  <c r="AO30" i="2"/>
  <c r="AO31" i="2" s="1"/>
  <c r="AM62" i="2"/>
  <c r="AN61" i="2"/>
  <c r="AM35" i="2" l="1"/>
  <c r="AM37" i="2" s="1"/>
  <c r="AM60" i="2"/>
  <c r="AM64" i="2" s="1"/>
  <c r="AM66" i="2" s="1"/>
  <c r="AM69" i="2" s="1"/>
  <c r="AO9" i="2"/>
  <c r="AN21" i="2"/>
  <c r="AN28" i="2" s="1"/>
  <c r="AO4" i="2"/>
  <c r="AO10" i="2" s="1"/>
  <c r="AO5" i="2"/>
  <c r="AO11" i="2" s="1"/>
  <c r="AO6" i="2"/>
  <c r="AO12" i="2" s="1"/>
  <c r="AO7" i="2"/>
  <c r="AO13" i="2" s="1"/>
  <c r="AO61" i="2"/>
  <c r="AN62" i="2"/>
  <c r="AN60" i="2" l="1"/>
  <c r="AN64" i="2" s="1"/>
  <c r="AN66" i="2" s="1"/>
  <c r="AN69" i="2" s="1"/>
  <c r="AN35" i="2"/>
  <c r="AM39" i="2"/>
  <c r="AM42" i="2" s="1"/>
  <c r="AM44" i="2" s="1"/>
  <c r="AO21" i="2"/>
  <c r="AO28" i="2" s="1"/>
  <c r="AO62" i="2"/>
  <c r="AN37" i="2"/>
  <c r="AN39" i="2" s="1"/>
  <c r="AN42" i="2" s="1"/>
  <c r="AN44" i="2" s="1"/>
  <c r="AO35" i="2" l="1"/>
  <c r="AO37" i="2" s="1"/>
  <c r="AO39" i="2" s="1"/>
  <c r="AO42" i="2" s="1"/>
  <c r="AO44" i="2" s="1"/>
  <c r="O48" i="2" s="1"/>
  <c r="AO60" i="2"/>
  <c r="AO64" i="2" s="1"/>
  <c r="AO66" i="2" l="1"/>
  <c r="AO69" i="2" s="1"/>
  <c r="O73" i="2" s="1"/>
</calcChain>
</file>

<file path=xl/sharedStrings.xml><?xml version="1.0" encoding="utf-8"?>
<sst xmlns="http://schemas.openxmlformats.org/spreadsheetml/2006/main" count="82" uniqueCount="53">
  <si>
    <t>Labor</t>
  </si>
  <si>
    <t>Taxes</t>
  </si>
  <si>
    <t>employees</t>
  </si>
  <si>
    <t>COGS</t>
  </si>
  <si>
    <t>Purchases</t>
  </si>
  <si>
    <t>Depreciation</t>
  </si>
  <si>
    <t>EBIT</t>
  </si>
  <si>
    <t>Capex</t>
  </si>
  <si>
    <t>Unlevered FCF</t>
  </si>
  <si>
    <t>DR =</t>
  </si>
  <si>
    <t>NPV=</t>
  </si>
  <si>
    <t>IRR</t>
  </si>
  <si>
    <t>Total Revenue =</t>
  </si>
  <si>
    <t>A4</t>
  </si>
  <si>
    <t>A5</t>
  </si>
  <si>
    <t>A6</t>
  </si>
  <si>
    <t>A7</t>
  </si>
  <si>
    <t>A8</t>
  </si>
  <si>
    <t>MLB Based Models</t>
  </si>
  <si>
    <t>Model YoY Growth</t>
  </si>
  <si>
    <t>Crystal Ball Data</t>
  </si>
  <si>
    <t>Workbook Variables</t>
  </si>
  <si>
    <t>Last Var Column</t>
  </si>
  <si>
    <t xml:space="preserve">    Name:</t>
  </si>
  <si>
    <t xml:space="preserve">    Value:</t>
  </si>
  <si>
    <t>Worksheet Data</t>
  </si>
  <si>
    <t>Last Data Column Used</t>
  </si>
  <si>
    <t>Sheet Ref</t>
  </si>
  <si>
    <t>Sheet Guid</t>
  </si>
  <si>
    <t>Deleted sheet count</t>
  </si>
  <si>
    <t>Last row used</t>
  </si>
  <si>
    <t>Data blocks</t>
  </si>
  <si>
    <t>f6afa005-c701-4401-bd45-1f64b428c63d</t>
  </si>
  <si>
    <t>CB_Block_0</t>
  </si>
  <si>
    <t>㜸〱敤㕣㕢㙣ㅣ搵ㄹ摥ㄹ敦慣㜷搶㜶㙣攲㐰〸㔷㜳扦㌸㕡攲㤰ㄴ㈸㑤㠳㉦㜱ㄲ挸挵挴㑥㈸愲戰㡣㜷捦搸㤳散捣㥡㤹㔹㈷愶㤴㠶㤶㐲改㐵ㄵ昴愱㠵搲ㄶ愱ち戵㉦㤵攸〳㠲㐲ㅦ㉡㔵㙡㔵㐱搵〷㔴愹て㤵㈸慡摡〷慡㉡㔲㕦愸㠴㐴扦敦捣捣敥散慥㜷散㙣愰㌵㤵㈷搹㍦㘷捥晤㥣晦㝡晥晦㑣㔲㑡㉡㤵晡㄰て晦攵㤳㘶攲㤲改㈵捦ㄷ㜶㝥扣㔲㉥㡢愲㙦㔵ㅣ㉦㍦敡扡挶搲〱换昳扢㔰㈱㔳戰㔰敥㘹〵捦㝡㔸㘴ぢ㡢挲昵㔰㐹㑢愵戲㔹㕤㐵㌹㍢攱㙦㈰㝡搱搹慡㌷つ㌰㌳㍥㜶㜸昶㌸㝡㥤昶㉢慥搸㍡㜴㉣㘸扢㙢㘴㈴㍦㤲扦㜹挷挸㙤昹㙤㕢㠷挶慢㘵扦敡㡡㕤㡥愸晡慥㔱摥㍡㌴㔵㥤㉤㕢挵扢挴搲㑣攵㠴㜰㜶㠹搹㙤㌷捦ㅡ㍢㙥ㅤ搹戱㜳愷㜹摢㙤户昶㘲攸搴愱昱戱㈹㔷㤸摥㐷搴愷挶㈹敦㤸㄰㐵㡢㙢ㄳ挲戵㥣戹晣昸ㄸ晥挶收㡦户㕢昲搳昳㐲昸ㅣ㕡戸挲㈹ち㑦㐷挳ㅥ㝢搴昳慡昶〲㌷㑦户㈷戱搴愲攱昹㥡㍤㉥捡㘵摤㡥㝡捤摡㠷戱㜷㘵㘳愹搷㥥ㄶ㡥㘷昹搶愲攵㉦㘵散ㄹ㜴㔴敡戳㡦㝡攲㠸攱捣㠹㐳㠶㉤㌴㝢㙦搵㉡愵㠳㈷搵㜵㕤搴㐵㝣㘲㜲昹昹㔱捦ㅥ㥦㌷㕣㌹㈳㡦ㅢ㤳㔰㜷搲㉤㌶搶扤慡㝤扦㥣扡ㅣ㠱㝤㕥搳扥ㅥ㑡㡥ㄹ㙥慤收㜰晢㥡攱攲ㅢ㘷㜰㔳晢晡戱㍤㙡㙣㜳㐳晢㌶㜲㉢ㅢ㙢㉢㍤㈱㝤换ㅤ挵㘲昴っ㐱㌷㐱㤶㠰〸搴㜳〴㍤〴扤〰㑡晡㕦攰㤲㜸㐳ㄶ愹〵㐳㉤捣慡㠵愲㕡㈸愹〵愱ㄶ㑣戵㌰愷ㄶ收搵㠲愵ㄶ㡥慢㠵ㄳ愸ㄳ㍤搹敥㙥㌵㝣摥㔹㝣攰摦户㕥戲㙢昴昵㜷㌷㡦㉤收ㅦ㝤慦㜷〳㉡摤ㅤ㑥㙡挲㌵㑥㠲搴敡㔴扣㍤扦㡤㝦㔶收ち㌰㠵戹搳扣挵ㅣㄹ㈹敤摣㘶摣㙣㘸㕣㔶〲昲ㅢ〸㘵〰㜵㝢捤㝢㉣愷㔴㌹㈹㜱㜷挹㤸攱㠹晡挶つ㠷㘵㘳㤵慡㔳昲㉥㕥扥㜰摡㌷㝣㜱㔱㜳㔹扤㤳㤶㘶搳㘰㉢攱挹昱㉥㙢㙥㜶捣㈸㔷挵攸㈹㉢㈸扥戴愹搸㥥㜲㉢戳敤㑢㈷㕤昱㔰慤戴㘵㐶愳㄰㙡㡢戲敦㤶㔵〶㐵挱扣㠶挶攷㉢㥥㜰攴昴㠶敤㈹慢㜸㐲戸搳㠲㈲㔱㤴攴㔲捦㘷㔱挸昵挳㠷ㅤ㉣ㄴ摣㕡扡㌲㥥㙢敥㌹攵㠳㤹㐵〹昳㕤㄰慥扦㌴㘳捣㤶挵〵つ㔵㠲㌱㔱戰愵㈱㝢戲㔲慣㝡攳ㄵ挷㜷㉢攵挶㤲搱搲愲〱㐹㔳㍡㔸㈹㠹㜴㍡㈵㠵〲〴㙥㔷㤷愲愴㙥㙣捦ぢㄲㄱ㌱ㄴ㤳㤱㉦㙣㈴扢晣ㄱ慣づ慢㈸ぢ搲愴㝡昵ち㥤㜱扥㔲挶㈴㜰㘰㙣㑤搴ㅦㅣ昴晡ㄵ扡慤㘱敥攳慤慣慡㠳攱敡昷㉣ち挷摦㘷㌸愵戲㜰ㄳ戵㥦挲ㄹ改晤〰摡ㄹ〸㠴戶扢㐷㔵愷㥣㔲㤶戴㤳㔶挹㥦捦捣ぢ㙢㙥摥㐷ㅥ㌴㘴㌶换慤㙤㜹昴昳㤰愵㙦㈴ㄸ〴挸攵㔲㤹㑤慣㤴挹攱㐹㘹㤴㑥〹扣摣㈰挸搹慥㠱㤷㝢捤㐹慢散㡢㐰㈸昷㥢挰㐸愰搵㈴晡晡㐸愲慥㔱っㄴ挶㈶㜳ㅣ㔴㙡㔸㡥扦㔴攷摢ㄶ㉥〹㠸㘸㕤ㄶ慣㌹㔹㐰㔱搰㈸てㄲ㜸つ㐴搳㈴つ㤲㉢挷㠸㠸㙣㤰愰搹搱㜳㈳㤱戱㝥㠲㡣㐰晤㌸ㄱ戲昶戶昶㌲㠲挴摥㑡愴㙣搴㤶ㅦ搷愵搹㜲戶㝣㈰捤捥挷挶改ㄷ㄰㙣㈶戸㤰㘰ぢ㠰昲㌷㐸㌸㑡㌹愴ㅢㅦ晤㘲扣敢㤷㄰㕣ち〰昹愴㔳收㠴愲㡡㌶搴㙡散㐸搶敢㠳㥤㉣㡤攲㐰ㄴ搱㌲慥搹㤹㝤戶㐴㜴㘸㜵慥つ㕤㥢㤶㍡昶摡昶戴ㄹ㕦づ㈹㌲愱㙡㝣慤㉢㔴㡤㙦〴慢㜶愸户㉥㐷㔳㝤㠸攰ち㠰㐰戱搰搸㕤㥤㌵㑦㜳昲ㄳ㘱ㄲ〵㠶㔰㠷捡㍤㈴㘲㥡晦〹〲慥攵攸戲㙥㍦搳ㄴㅣ㌶㍦昱昶昳搶昶扣ㅤ㈲扤㐹㘷慥敢ㅣ晡㡡捥搲㠲扥ㄲ散愵晣戹慤㝥戹ㅡ挵晡㌵〴搷〲㌴改ㄷ㥥扣捦搶㑢㈰㑤㘲㍢㠶戹㡤昴戸㐸ぢ㜷㘶㘹㐱㐸敤搳㙢捥ㄸ敥㥣昰攱扤搸㍦〱㍢戸攲扡愲㡣〳㙤㐹㘶昰散戲戹㌱搳㥢㜴㉢㌶昳搷敤㘳敦ㄳ愱ㄸ搲㘹戵㉢搵㘴ㅦ㈷搸㤹㌱㝦㔳㡣㜲愸㝦㙦㙥㉦㈴㘲㡤ㅡ挹㡢敤㤲捦㤶敢㤲愴〳㐹㜲㍤戶㔵扦〱〰㔲㐲昹㘳㕢㠹㌲捣㙡㕢㘵戵㐶㙢㤵摥扤㠴㤳㐹㤳晦戰㐵㡥昴〴捥摡㌱昸づ扣㍥㝢摡戲㙢挲愲挷㥥ㄲ㙥ㄱ㝥〵慢㉣㜲㠱㑢㤶愲㘶㕤㔶㝣㐲㘴㐵㔷㔷换㔹㍡挱户㈶改愴㐹㑡㈴㜲㝢㘲㘱挲㌹扣㑥㔴㜴㐱㔲愸㈴戸㠵㙡ㄲ㠸㤴挷扡敢㈲愶〳ㄱ㤳挷挶改㌷ㄱ㙣㈳ㄸ〱搰㝥て㐹戳摡㡤㘷㈸慣㝢㤱敥散㐲㈱㤵㈵ㅡ愴㝢昰慤戶挲㙡〷㠷搹㐹昰㈹㠰㈶昳㠷捥挷〴㐲㤴㈸㡦ㄱ㈲慤㈵摤㍣㘶㠹㤳愴㠱つ㈶㠲㑡攳㔵捦慦搸㡣㉡昵㤹ㄳ㤵㐳ㄵ㝦挲昲ㄶ㄰㠵ㅡ㌴挳挴㍤昳挲〱㜵戹戰㝤㥡昲㉡ぢぢ愲愴㥢搳㤵㉡㐴摢晥㠹戵㜰㈸挷晡㘰㑢捡㜳戹慡攰改散㙣㡣㉥ㄴ㜹㈲㠶慦㤵㥥搸㔵㜹扥㜹攸敢慦敦攸㡣攵㤷㐵㡦ㄹ㌰ㅤ搳㔹ㄳ扢㠸愸㐱愹摢㥣㤹㜷㠵㤸攸㌳昷扡㔶愹㙣㌹㠲挸㠰㡤挹㐰摤〱㌱㠷〸挱㔴㠵昱扦㡡搳㘷捥戸㠶攳㉤ㄸっ㈶㉥㙤㙣㜸㤳㈱ㄱ捤ㅣ戳ㅣて挳㐸㉣㌲摤㙦㑥捦㔷㑥㈲㕡㕢戵㥤扤挶㠲户㈶戰㐲愲てㅥ㠹ㅡ㐵㔵㔴㔵挹慡搹㑥昱挳〳㜹㉡戵ㅤ扦㌴㠱挴㔵㑡愳扦㍣㐱㝢搳慥て攳㌳戴搳㌹愷㕥㐴㡥㙡㤹㕤㠹㔲㤸㥣慡摦捡㌶户〱摣戹昷攸晥㝡㔴敥㥣攲搵ㅡ㍤晣〹㌲㕥㤲㐵㉤〸㐲晦摣㠶㠰㔴㤸㐷捡〱〷〲攳㝣㙢㈶扦㥣㈹敢㤰晡㌶搴㤳㤳㠸㈲昵㥡〷㡣㔹㔱㐶㉣摡㌶晣つ挱ぢ捤㔸摢㈸㝢㘱搹㜸挵戶つ㤲ㄶ挹㜲扡㘸㤰㠲㐷慢㝥攵愰攵攸㈶㠰愴扦㌰换㌸㠵㉣攳㤴捣敡㌵㡦㌰㉣㈸搳散慢㌲㘷戸㤶㍦㙦㕢挵㉣㕦ㄸ扡㕢ㄳ㌴〹㈶愷攴㡤㥥㐸㘶っ㌵㔹昳㐷㘱戲㜹㜹愰㍢て㌹捡慤㈳晡㐱戹慡㤲挱ㅦ愵㐳挷ㄲ〴㡣昴㤲敡户愳㌷㑤摥㡣㠰挸㤱捦㤹攸晥挵㤹㉦㈱㈷昰换ㄱ敢〹㈴〲㡦㘰㑣挸搳扤㥤㌱㡦㍡㤶て散ㄱ㘳㤳㤶㍦攱〱攵〰㐸捡攳敤㐵ㄲ慢戱㐶挳㌵慤㜰㜹㙢㔱㠳㥡戸慣戵㍣慥㌷慥㕥愶㌸搰㈸㌱㐵戲㔲㈵愹㔹㤶㤹攳㕡㔲㌵㡡㔴摣㤱戶㔱㤲摣愶昵㝤愷ㄴ㌹〷挵㈴㘹㈶愵敦㤲㠴㠲㈰㉦愹〳㍡㡡晥晡㘴昲㠸㐵㙢㘸〳攴愸愷㠲扣扥㌰ㅣ戸ㅦ㔷㑥㑡㈲ㄷ扥㠱扦㌷㠴挹挳㔵扦愱挴㌸㌵ㄸ㤶㡣㤶换㠷ㅤ㔸〹㐵挳㉤慤ㄱ㤶挶摡〲つ㈳戹戳㔳敤ㅦ㙣㙦㡣ㄱ㐳㌶㘴㐸㈴挱てっ㌶〴㜳挵愲愹戴捥晡戸搵戵散㉣摦づち挳㤱ㄸ㤸昶㑢ㄳ㘲㔱㥡㘱㜵㑢㝥㔰㌶愸㥤ㄶ愵ㅣ搵捤搱㔹て㉡摤愷ㅣて㔳㤲挱㜵昳〸摤㔲戸挰〰戱ㅢ愶愶㡡㍥挲扡戵づ㜸㌲㔸㍢搸挱㡥〴㘱ㄳ㕡㘷㤴愰㤹〴挲㙤㕣〴㜹愷㐳㡣㐲㤰㥡昲昹攷㙥攵戹㘷昹晣㜴㜷㉡㑡㠴㑣挴㔰㔷㠲昵〰攴挶愳㤲攴愲挱㈸㔸ㅥ㐸㌶㈹戴㝡愳㍣㥡ㄸ㝤㌴昹㕣ㅦ㌷㜸ㄸ挷敡㈷摢㤴㜱挷捤户愰㑤换㑢ㅢ捣晤㑥戱㕣㉤〹愹㡡㈳㔹㉤㌵昲㥡挰㤷扣晥ㄷ㜰㔳挲扥㠴㥢戲ㅦ㐷㈹㉥㤹㐸敡摣敥搶㍦㡢收㔲挸愱㡦㐰戶㌱昸㤸攰㤶㤳挱戰㤶㍢ち戴て㌷搶㉦㉦挸㡢㜳㄰㘹㉤㔹㤴㘵〷㜰ㄷ慦ㄶ㐱㤶摣ㄶ慢㜶愰㜲愰㐲㥢㍤㤶戵捦ち戲搶〴㡥戰捥㐰攰㘵㌲㌰㐶㍡攴づ㜶㤲㍡ㄳ㐶㜶捦㝣㐹扥愶捥散づ㡤て㠵昱㕤㥥㠲㔲搸㔵㌰ㄲつ㙥戵㙥㜵㉢㡣晣搲昲搶敦〰㔰ㄸ〲愶㐱㡢㥡㠱㠱㌳㠶昴捡〶づ㠳㤱〹搱搱㜸㈰㤵㌱捡㐱㌸散㠱㌴㜰ㄳて搲㌳ㄵ㈸㈱㝦㤳扣ㄴㄶ摤㑢ㅣ戶㜱〴慡戸ㄷ㌴㘵㑥ㄹ㍥慥扥㌸㕢㥡戲㐷㑢㈵㥡扢昰捦慤〹慣攲摡㐶㘰㡥㙥㙡扡㤰㈵搷㐴晢敥慡愶㠲昰愲攰昶㠹晣㍥挳㉦捥㑦晢㑢挱愵慤㑥㐹㐲晢㈵晣ㄱ换㡥㑥㥢㌹敤昰ㄲ敡㈲昷㍥㜷挲愹㥣㜴攴扣㌴㡦㌷晥㘸挵敡摤摤㥣㘴㉥昵㈱晥挸㐷㑤㘹㙦愰挷搵㑣㥢ㅤ搴ㅤ㈴散㐷㍥㠱㌴ㄸ㐲㍡㠱㑥㘰扢搷㙥っ㤰㑥㌶㌵搱㠹ㄴ〴敢㠴攲捣㝤㘴㠴愲扣づ戴㤲㔸㠲㈳㌹昶晣㈵戰扥昲ぢ攴㄰攱㜸て挵㠸㜶〵㔲〹愸㤳㠲㍣扣摥挱换㈰晦㍦㔸㡡戸㜹㔹㜶晡㉦㌰戳昲㕡㌳㡡㉥㈳㡡㕥㙤㐵ㄱ〳戱㘷ㄵ昲收散搷㡦㥡ㅦ晢戵摥晦攱㔱昳㑥㘰㤸㡦戴挶㄰㔴㘳㌰扥㘶っ㜴戵ㄸ〳搷愰㔸ㅡ〳㜷戱つ攳昵㠱㌱㄰㝡㍢づ㈲㘳㘵㘳㠰㔱扣〴㤳㉦ㄶ㔴㡤㌹㌰㜸搶扡挰愶㈷㙣ㅦ慥搷ちて㤱㝢愸㈷㙦ㅣ扥愷捤慤搹㔳㠶㙢搸㕢㘴晥㕥㔷㐰㙤戹㌳戸慦㉤㥢戰挵㐵换㤶挸㐶换㜸㈵㈲㝦晡扡攷㘴㜵户搴㠱愹攰〹ㅣ昵㑡㔶挹㥣㠳㑦㐴攱〹㈱昵㠵㑤㍦摢晢㤷㠷ㅦ摦捤㝢㘹㈱慤㙡っ〴㜷ㄲ㥣愷攵㠰昰㙤散㑡挸昹晣晣收㈰㍥㐴戲ㄶ捡㘲捣㜰愵扤攳改㜶㤴っ〸㉦㐶㤸〱昱慤〵㘳ㄲ㌷ㅣ〲㘳㌲摦攴搸㤴㥦㉦㐹㘷㘰㍥㌶㜱改扤㡢〲㠴㑡㕢㤵搵愱㕤愹晤ㅣ㑡攷㉣㈷搲㘸て昲㝣挹㐷㔱㕥㙥搶㙡㍢愹搵愴㤹愸っ愳㐶㈴愵㄰㘹㈰㠵挴㡦㉣っ晤㑢㈹㌵㠵㠴㤶〷㐸㠸愱㌵〷㜳㜹昲㕦ㄷ〲愲㜶扤慦挳㑦㔵戰㡢挰㘲攴㜵敦昴散㑡慢㌳㔲㑤っ捡捡搳挷摤㐸挸㘳ち㌳ㄸ愵㤵戹㐷㤰㠸ㅥ㙤〴愹㔵㍢㥥㌸㐸㥦ㅤ㠴搸〲挶搶㙣㝡搵㜲昶ㅥ愷㡡㍢ㅥ搰㌳ㄹ愹㌰㥣㡤捣挶搱㔳㐶攳㠲慡戹㈰㡢戰㍦㐸搶ㅡ昵㠴㐵搰㔹捥ㄶ㥣㍦ㄱ收攳昷㐰㉣ㅦ慥㜷㝤㝥㜳〹㜵㥣搳㡤〵昲〷晢敢戲〴挶挶愸攴ㄸ㐸搸㔵搵捡〶㤷挰愷搱㐴摡昳㡡㕥㑦㜲㉣㐵㘱㌴㍡攲慣㉥戵㐵晦㌳㑥㉤㌹㙢㠶戵ㄹ戰㙥搰晦挷㤰戱愲晥㔷ㄸ㘵㤳㈸扢㈷㑣昰㐵㘳愴㘴挵攰っ㜷〴㍥㙣㠴㘹攴ㄱ㔸㤷㐹〶户㠳搴㌴㍥㔱つ㡡愵〴㠷㠷㉢摤㝣〹愲搶㤶戶㙤㑦㕢〱挸㈸㤰昶ㄳ㠸愰戶敤㌹改搶㜳㙣收㕥㘴㙦㍡㘸ㄵ摤㡡㔷㌱晤愱㘹㠴㜷㠷昸㠵㤹〹㥢㘷㔴㜹愹㔹愸㕤㠵㥤攸扤て㙤づㅤ㠶挰㍥㈴晣㡦㉡敡挸ㄸ挲敡㘲ㄶ晣摡㘸㈰ㄶ㐸愲㜶昰捥㌳敦慥ㅡ㘵㝣愰㝡ㄸ㕥㑤㥦㔹㙢㐲搹〵扥攵收扢ㄸ摣㍡摣挶扡ぢ㥥ㅦ㔱捥㈳っ㈶㤷㜰摦晤摣搷收㍤㘸慣ㅢ慥捤㘳捤捥扣㙢㌹敤挷挰改敡㐶㘹㈴ㄹ㡥挹敦㡥㜳晡晤㠴㠸昳搰㍢扡㝡㔷㉣㝢ㅢ〴㥤㠷㥦㙤搳攵㌵㕣㠶愳㙣ㄵ㜱敥〷搰㔴戹㠳〰㍦扤㄰㈶昸愲搰㥦㜷㍢ㄳ㉦㘰㔹㘴〰愴㔳ㄹ〳愰㍤㔵晦㜰㌹慡㔶㜸戴㈰ㄵ收㤴ㅦ愰㥣扢ㄴ慣戶挴㍣ㅣ㌵攴ㄱ〲㘹㕤〰㐴㡦挲㈳㠴ㅣ晦㌹㌴愸㡤㍦㠷摣昶攳㝦㙦搹昱愹晣攵晡攲晤て㐴捡㐳㍦㡥㘲晤〴㐱㤹挰〶ㄸ㠸㜴㐸㍦挵㈲㘵㑤㈶〸㈲扣戶ㅢ㘹㍣㝦〸晦㝤㘷昷㕢㙦昲昹挷㙥㐵ち㐲ㄴ㌵慥㠲㠲㔰慥攲改昸㉡ㄶ㤰摢㝥ㄵ摦㕥㙥ㄵ〳㤴㤱㥣㠹敥〲昴㜵㈹愴ㄵ戹㉡て〹㙥㈸㝦㡡㐴㈸ㄲつ戳ㄸ㈰㘲㘵摢㉡ㄲ㘸换㥤㤷㙤ㄷ㤱㠸摡づ㐴摢愳㜱㐷ㄲ扥攵㤱㠶ㄲ敦㍥搲㝤㤳〹晣慦㤹㐰㍤㘶敤搰昱扡㈶㠴〴搶挶㡦㘳摢捡昶㑣㠷㐱㝤攵愹〸㐳晢昶㐵ㅦ㑡愹㘱㤸〹ㄴㄲ㤸愶愴㈸㙥愴昲戵愸昲换慦搴扤愴㈸挰〳㌲ち㉡㤳昲㘴攵㈷愳捡摢昱ㄱ㤶慣㤳攲愵〱㍥敦㐴㤵㐹愱戲昲ㄳ㔱攵昷戶㙦愹㔵㡥〸㌲攸㔹㈳戵㈴ㄸ扤昲ㄸ㄰晢㈰㥢愷㙢捤愴㈲敤㌱㠳㙣㡡㔰ㄹ㉤㉥㑢㔵摡㡢晢ㅦ㉥㍥㠹㍥㠰敢㑣戸昵〱㘹ㅢ晣捦〸晢㜱捤㘹挲昰つ㝣昱扣㠸昸戲慢换㌷㌶捥㤸㠷㕤㘴㜴㥢晢㍤ㅣ慥㑡㙢㡡㐴㘰ㄷ愴㠳晤㕤挱て㥦㘰㐳搶昷㈳㡡㡢愹扣㌶搲㤹ㄶ㤱戱㤴戴昲㜸㠴搹搴改㍡捤攸㕦〴㜲㈰㉦〱㤹搰ㅦ〵っ㘲㉦㥢㤸㌱㐰㐱㈰戹晣㌴ㄲ晡㘳〴㕦〶挸㈹攴㝡搲㐱收㉢〰晤搱晦㑢㌱戴㈸ㅤ㈷慡昲㐸㌴㔸㥣㡣昴慦戲挱ㄳ〰㕤昰搸㉡㈱ㄱ收昴㈷㤱ㄳㅦ㤴ㄲ㐴づ晡ㄴぢ扥㑥昰つ㠰㥣挶挹慥㝡搷戸愶づ㔵搸㌷搱㔴攱㔶㐸㠱昶慤㌰挱ㄷ敤㌴挰敤敤㡤㘶㥥㠹愳敦昸ㄱ摤㙣昸㘰㝦て㍥挰㕦攲愲扢昰晦㡦㘸搲挲㑦慢㥦敥慣㉦㌲㠱挶昹昰攷㘲戳捦愱ㅦ慥慢㙥㙣戲挷捦攰㤷㔵㌳捡㘳昸昷㌴㝥捡㐳ㄸ㠱愳㔰攵㘶攱㙦㈱つ挸㠲㠵戰㠰扡㑢㝦ㅡ㐰㈱㡥㠹㈷晤ㄹ扥ㄱ戵散㕦晦㑥㤸攰㡢㐲扣㥥㘶愲ㅣ㌶㡦〶㈴慥㘵挱㠹愶〱㠹㝦㔹㜰㍣㍥攰㜷㤱慢㐸㘴㈱搱愸㥥㠸戴㌴㜳㥦〵攸敢敡攷摣愸敥搴㔳㑡昱挱搲㠳て扥摦㥦ㅥ扡㈸晤戹㍢㝡㥦㝤攷㜷敦㍥昳昶攷㜷晤晤㠳攷㥦㝦晢慦捦扣昹挱ㅢ戳扢㝥昳攲㡢扦扥昳㐷㙦扥扢搱㝣㐱㝤攵晤〳㉦㍣㌲㜲攲㤱㠷捣愳㌷敥㝤攴摥攳㜷㡦㑣㥤㌷摣搵搵摤㝤摤攰㙦㉦扣㝥攰昴㐳慦㉡扦晡搳㘶㐷㤱换攵㠰〲㈰㝡〶戸㙣㌹㡤敦㈳㠱㘹㜰挶ㅦ敢㌴戸摣搳昸㈹愵㜰愳挶昰㤲㠵㜳㠳ㄳ㤰〵挵挶㠲㥥晦〰戸晥戲挰</t>
  </si>
  <si>
    <t>Decisioneering:7.0.0.0</t>
  </si>
  <si>
    <t>1d8ca006-6806-40a4-b72d-a5e9e752a021</t>
  </si>
  <si>
    <t>CB_Block_7.0.0.0:1</t>
  </si>
  <si>
    <t>㜸〱敤㕣㕢㙣ㅣ搵ㄹ摥㤹摤㔹敦慣敤搸挴攱ㄲ慥收㝥㜱戴挴㈱㈹㔰㥡〶㕦㜲㠳㕣㑣散㠴㈲愰换㜸昷㡣㍤挹捥慣㤹㤹㜵㘲㑡摢搰㜲㈹扤愸㠲㍥戴㔰㘸ㄱ慡㔰摢㠷㑡昴〱㐱㑢ㅦ㤰慡戶慡愰敡〳慡搴〷㈴㡡慡昶愱㔵ㄵ愹㉦㍣㈰搱敦㍢㌳戳㍢扢敢ㅤ㥢〵㕡㔳㜹㤲晤㜳收摣捦昹慦攷晦捦㈴愵愴㔲愹昷昱昰㕦㍥ㄹ㈶㉥㥣㕥昲㝣㘱ㄷ㈶慡㤵㡡㈸昹㔶搵昱ち㘳慥㙢㉣ㅤ戰㍣㍦㡤ち搹愲㠵㜲㑦㉢㝡搶〳㈲㔷㕣ㄴ慥㠷㑡㕡㉡㤵换改㉡捡搹〹㝦㠳搱㡢捥㔶㝤ㄹ㠰㤹㠹昱挳戳挷搱敢戴㕦㜵挵㤶攱㘳㐱摢㥤愳愳㠵搱挲つ摢㐷㙦㉥㙣摤㌲㍣㔱慢昸㌵㔷散㜴㐴捤㜷㡤捡㤶攱愹摡㙣挵㉡摤㉥㤶㘶慡㈷㠴戳㔳捣㙥扤㘱搶搸㝥搳攸昶ㅤ㍢捣㥢㙦扥愹て㐳愷づ㑤㡣㑦戹挲昴㍥愲㍥㌵㑥㜹晢愴㈸㔹㕣㥢㄰慥攵捣ㄵ㈶挶昱㌷㌶㝦扣摤㔸㤸㥥ㄷ挲攷搰挲ㄵ㑥㐹㜸㍡ㅡ昶摡㘳㥥㔷戳ㄷ戸㜹扡扤〷㑢㉤ㄹ㥥慦搹ㄳ愲㔲搱敤愸搷㥣㝤ㄸ㝢㔷㌱㤶晡散㘹攱㜸㤶㙦㉤㕡晥㔲搶㥥㐱㐷攵㝥晢愸㈷㡥ㄸ捥㥣㌸㘴搸㐲戳昷搶慣㜲㈶㜸㔲改慢愳㉥攲ㄳ㤳换㉦㡣㜹昶挴扣攱捡ㄹ㜹摣㤸㠴扡㝢摣㔲㜳摤换㍢昷换愹换ㄱ搸攷㤵㥤敢愱攴㤸攱搶㙢㡥㜴慥ㄹ㉥扥㜹〶搷㜷慥ㅦ摢愳收㌶搷㜶㙥㈳户戲戹戶搲ㅢ搲户摣㔱㉣㐶捦ㄲ昴㄰攴〸㠸㐰㍤㑦搰㑢搰〷愰㘴晥つ㉥㠹㌷㘴㤱㕡㌴搴攲慣㕡㉣愹挵戲㕡ㄴ㙡搱㔴㡢㜳㙡㜱㕥㉤㕡㙡昱戸㕡㍣㠱㍡搱㤳敢改㔱挳㈷㍤昰㥢㥦搶敥㈹ㅦ㝣搶㍦昴搶㈳愷㕦㝢扢㙦〳㉡摤ㄱ㑥㙡搲㌵㑥㠲搴ㅡ㔴扣慤戰㤵㝦㔶收ち㌰㠵戹挳扣搱ㅣㅤ㉤敦搸㙡摣㘰㘸㕣㔶〲昲㥢〸㘵㄰㜵晢捣㍢㉤愷㕣㍤㈹㜱㜷攱戸攱㠹挶挶㡤㠴㘵攳搵㥡㔳昶㉥㔸扥㜰摡㌷㝣㜱㝥㙢㔹愳㤳戶㘶搳㘰㉢攱挹昱㉥㙥㙤㜶捣愸搴挴搸㈹㉢㈸扥愸愵搸㥥㜲慢戳㥤㑢昷戸攲晥㝡㘹摢㡣挶㈰搴ㄶ㘵摦㙤慢っ㡡㠲㜹つ㑦捣㔷㍤攱挸改㡤搸㔳㔶改㠴㜰愷〵㐵愲㈸换愵㥥捤愲㤰敢㐷づ㍢㔸㈸戸戵㝣㔹㍣搷摣㝤捡〷㌳㡢㌲收扢㈰㕣㝦㘹挶㤸慤㠸㜳㥡慡〴㘳愲㘰㜳㔳昶㥥㙡愹收㑤㔴ㅤ摦慤㔶㥡㑢挶捡㡢〶㈴㑤昹㘰戵㉣㌲㤹㤴ㄴち㄰戸改戴愲愴慥敢捣ぢㄲㄱ㌱ㄴ㤳㤱捦㙢㈶扢挲ㄱ慣づ慢愸〸搲愴㝡挵ち㥤㜱扥㔲挶㈴㜰㘰㙣㑤搴ㅦㅣ昴㥡ㄵ扡慤㘳敥攳慤慣慡㐳攱敡㜷㉦ち挷摦㘷㌸攵㡡㜰ㄳ戵㥦挲ㄹ改〳〰摡ㄹ〸㠴㡥扢㐷㔵愷㥣㔲㤶戴㤳㔶搹㥦捦捥ぢ㙢㙥摥㐷ㅥ㌴㘴㉥挷慤㙤㝢昴戳㤰愵㙦㈴ㄸ〲挸攷㔳搹㑤慣㤴捤攳㐹㘹㤴㑥〹扣摣㈴挸搹慥㠹㤷晢捣㍤㔶挵ㄷ㠱㔰ㅥ㌰㠱㤱㐰慢㐹昴昵㤳㐴㕤愳ㄴ㈸㡣㑤收〴愸搴戰ㅣ㝦愹挱户㙤㕣ㄲ㄰搱扡㉣㔸㜳戲㠰愲愰㔹ㅥ㈴昰ㅡ㠸愶㐵ㅡ㈴㔷㡥ㄱㄱ搹㈰㐱戳愳攷㘶㈲㘳晤〴ㄹ㠱晡㜱㈲㘴敤慤㥤㘵〴㠹扤㥤㐸搹愸㈳㍦慥㑢戳攵㙣昹㐰㥡㥤㡤㡤搳捦㈱㌸㤷攰㍣㠲捤〰捡摦㈰攱㈸攵㤰㙥㝥昴ぢ昰慥㕦㐸㜰ㄱ〰攴㤳㑥㤹ㄳ㡡㉡摡㔰慢戱㈳㔹慦ㅦ㜶戲㌴㡡〳㔱㐴换戸㙥㘷昶摢ㄲ搱愱搵戹㌶㜴㙤㐶敡搸慢㍡搳㘶㝣㌹愴挸㠴慡昱戵慥㔰㌵扥ㄱ慣摡愵摥扡〴㑤昵㘱㠲㑢〱〲挵㐲㘳㜷㜵搶㍣捤挹㑦㠴㐹ㄴㄸ㐲㕤㉡昷㤰㠸㘹晥㈷〸戸戶愳换扡晤㑣㔳㜰挴晣挴摢捦㕢㍡昳㜶㠸昴ㄶ㥤戹慥㜳攸㉢晡㠰ㄶ昴㘵㘰㉦攵慤㡥晡攵ちㄴ敢㔷ㄲ㕣〵搰愲㕦㜸昲晥愰㕥〲㘹ㄲ摢㌱捣㙤愴挷㐵㕡戸㌳㑢ぢ㐲㙡㥦㍥㜳挶㜰攷㠴て敦挵晥㐹搸挱㔵搷ㄵㄵㅣ㘸换㌲㠳㘷㤷㜳㥢㌳扤㍤㙥搵㘶晥扡㝤散㝤㈲ㄴ㐳㈶愳愶㔳㉤昶㜱㠲㥤ㄹ昳㌷挵㈸㠷晡昷㠶捥㐲㈲搶愸㤹扣搸㉥昹㙣戹㉥㐹扡㤰㈴搷㘰㕢昵㙢〱㈰㈵㤴㍦㜵㤴㈸㈳慣戶㐵㔶㙢戶㔶改摤㑢㌸㤹戴昸て摢攴㐸㙦攰慣ㅤ㠷敦挰敢户愷㉤扢㉥㉣㝡敤㈹攱㤶攰㔷戰㉡㈲ㅦ戸㘴㈹㙡搶㘵挵㈷㐴㔶愴搳㙤㘷改〴摦㥡愴㤳ㄶ㈹㤱挸敤㠹㠵〹攷昰〶㔱搱〵㐹愱㤲攰ㄶ慡㑢㈰㔲ㅥ敢慥㡢㤸㉥㐴㑣〱ㅢ愷㕦㑦戰㤵㘰ㄴ㐰晢〳㈴捤㙡㌷㥥愱戰㥥㐵扡戳㡢挵㔴㡥㘸㤰敥挱㌷㍡ち慢敤ㅣ㘶〷挱愷〰㕡捣ㅦ㍡ㅦㄳ〸㔱愲㍣㐶㠸戴㤶㜴昳㤸㈵㑥㤲〶㌶㤸〸㉡㑤搴㍣扦㙡㌳慡搴㙦㑥㔶て㔵晤㐹换㕢㐰ㄴ㙡挸っㄳ㜷捥ぢ〷搴攵挲昶㘹挹慢㉥㉣㠸戲㙥㑥㔷㙢㄰㙤晢㈷搷挲愱ㅣ敢㠳㉤㈹捦攵慡㠲愷扢戳㌱扡㔰攴㠹ㄸ扥㔶㝡㘲㔷攵昹收愱㙦愰戱愳㌳㤶㕦ㄱ扤㘶挰㜴㑣攷㑣散㈲愲〶攵ㅥ㜳㘶摥ㄵ㘲戲摦摣敢㕡攵㡡攵〸㈲〳㌶㈶〳㜵〷挴ㅣ㈲〴㔳㔵挶晦慡㑥扦㌹攳ㅡ㡥户㘰㌰㤸戸戴戱改㑤㠶㐴㌴㜳摣㜲㍣っ㈳戱挸昴㠰㌹㍤㕦㍤㠹㘸㙤捤㜶昶ㅡぢ摥㥡挰ち㠹㍥㜸㈴㙡ㄴ㔵㔱㔵㈵愷收扡挵てて攴愹搴㌶晣㌲〴ㄲ㔷㈹㡤晥昲〴敤㑤扢㍥㡣捦搰㑥攷㥣晡㄰㌹慡㘷愶ㄳ愵㌰㌹㔵扦㠹㙤㙥〶戸㙤敦搱晤㡤愸摣㠷㡡㔷㙢昴昰㈷挸㜸㐹ㄶ昵㈰〸晤㜳ㅢ〲㔲㘱ㅥ㈹〷ㅣ〸㡣昳慤㤵晣昲愶慣㐳敡摢搰㐸敥㐱ㄴ愹捦㍣㘰捣㡡ち㘲搱戶攱㙦〸㕥㘸挶摡㐶挵ぢ换㈶慡戶㙤㤰戴㐸㤶搳㈵㠳ㄴ㍣㔶昳慢〷㉤㐷㌷〱㈴晤㠵㔹挶㈹㘴ㄹ愷㘴㔶㥦㜹㠴㘱㐱㤹㘶㕦搵㌹挳戵晣㜹摢㉡攵昸挲搰摤㥡愰㐹㌰㌹㈵㙦昴㐴㌲㘳戸挵㥡㍦ち㤳捤㉢〰摤〵挸㔱㙥ㅤ搱て捡㔵㤵㉣晥㈸㕤㍡㤶㈰㘰愴㤷㔴扦〵扤㘹昲㘶〴㐴㡥㝣捥㐴昷㉦捥㝣ㄹ㌹㠱㕦㡥㔸㑦㈰ㄱ㜸〴㘳㐲㥥敥敤慣㜹搴戱㝣㘰㡦ㄸ摢㘳昹㤳ㅥ㔰づ㠰愴㍣摥㥥㉦戱ㅡ㙢㌴㔲搷ち㤷戴ㄷ㌵愹㠹㡢摢换攳㝡攳㡡㘵㡡〳㡤ㄲ㔳㈴㉢㔵㤲㥡㘵㤹㌹慥㈵㔵愳㐸挵ㅤ㘹ㅢ㈵挹㙤摡搸㜷㑡㤱て愱㤸㈴捤愴昴㥤㤲㔰㄰攴㈵㜵㐰㐷搱㕦㥦㑣ㅥ戱㘸つ㙤㠰㍣昵㔴㤰搷ㅦ㠶〳昷攳捡㐹㔹攴挳㌷昰昷㠶㌰㜹戸收㌷㤵ㄸ愷㠶挲㤲戱㑡攵戰〳㉢愱㘴戸攵㌵挲搲㔸㕢愰㘱㈴㜷㜶慢晤㠳敤㡤㌱㘲挸㠶っ㠹㈴昸㠱挱㠶㘰慥㔸㌴㤵搶㔹㍦户扡㥥㥤攳摢㐱㘱㌸ㄲ〳搳㝥㜹㔲㉣㑡㌳慣㘱挹て挹〶昵搳愲㤴愳扡㌹㌶敢㐱愵晢㤴攳㘱㑡㌲戸㙥ㅥ愱㕢ちㄷㄸ㈰㜶挳搴㔴挹㐷㔸户摥〱㑦〶㙢〷㍢搸㤱㈰㙣㐲敢㡣ㄲ㌴㥢㐰戸捤㡢㈰敦㜴㠹㔱〸㔲㔳㍥晦摡愵㍣晤ㄴ㥦㥦散㑡㐵㠹㤰㠹ㄸ敡㑡戰ㅥ㠰摣㜸㔴㤲㕣㌴ㄴ〵换〳挹㈶㠵㔶㕦㤴㐷ㄳ愳㥦㈶㥦敢攳〶て攳㔸〳㘴㥢ち敥戸昹ㄶ戴㘹㘵㘹㠳戹摦㈹㔵㙡㘵㈱㔵㜱㈴慢愵㐶㕥ㄳ昸㤲搷晦〲㙥㑡搸㤷㜰㔳昶攳㈸挵㈵ㄳ㐹摤摢摤晡㘷搱㕣ち㌹昴ㄱ挸㌶〶ㅦㄳ摣㜲㌲ㄸ搶㜶㐷㠱昶攱挶挶攵〵㜹㜱づ㈲慤㉤㡢戲散〰敥攲搵㈳挸㤲摢㘲搵づ㔴て㔴㘹戳挷戲昶㔹㐱搶㥡挰ㄱ搶ㄹ〸扣㙣ㄶ挶㐸㤷摣挱㑥㔲㘷挲挸敥㤹㉦换搷搴㤹㕤愱昱愱㌰扥换㔳㔰ち扢ち㐶愲挱慤㌶慣㙥㠵㤱㕦㕡摥晡慤〰ち㐳挰㌴㘸㔱㌳㌰㜰挶㤱㕥搹挰㘱㌰㌲㈱㍡ㅡて愴㌲㐶㌹〴㠷㍤㤰〶㙥攲㐱㝡愶ち㈵攴㙦㤲㤷挲愲㝢㠹㈳㌶㡥㐰㔵昷㥣㤶捣㈹挳挷搵ㄷ㘷㜳㑢昶㔸戹㑣㜳ㄷ晥戹㌵㠱㔵㕣摢〸捣搱㑤㉤ㄷ戲攴㥡㘸摦㕤摥㔲㄰㕥ㄴ摣㌶㔹搸㘷昸愵昹㘹㝦㈹戸戴搵㉤㐹㘸扦㠲㍦㘲搹搱㘹㌳㘷ㅣ㕥㐲㕤攴摥攷㑦㌸搵㤳㡥㥣㤷收昱挶ㅦ慤㔸扤愷㠷㤳捣愷摥挷ㅦ昹愸㈹敤㔵昴戸㥡㘹戳㠳㠶㠳㠴晤挸㈷㤰〶挳㐸㈷搰〹㙣昷晡㡤〱搲挹愶ㄶ㍡㤱㠲㘰㥤㔰㥣戹㡦㡣㔰㤴㕦〲慤㈴㤶攰㐸㡥㍤㝦〱慣慦晣〲㌹㐴㌸摥㐳㌱愲㕤㡡㔴〲敡愴㈰て慦㜷昰㌲挸晦て㤶㈲㙥㕥㤶㥤晥ぢ捣慣扣搲㡡愲㡢㠹愲㤷摢㔱挴㐰散〷ち㜹㜳昶敢㐷捤㡦晤㕡敦晦昰愸㜹ㅢ㌰捣㐷㕡㘳〸慡㌱ㄸ㕦㌷〶搲㙤挶挰㤵㈸㤶挶挰敤㙣挳㜸㝤㘰っ㠴摥㡥㠳挸㔸搹ㄸ㘰ㄴ㉦挱攴㡢〵㔵㘳づっ㥥戵捥戱改〹摢㠷敢戵挲㐳攴ㅥ敡挹㥢㠰敦改摣昶散㈹挳㌵散捤㌲㝦慦㉢愰戶摣ㄹ摣搷㤶㑤搸攲晣㘵㑢㘴愳㘵扣ㄲ㤱㍦㝤摤㜳戲扡㕢敡挰㔴昰〴㡥㝡㈵愷㘴㍦㠴㑦㐴攱〹㈱昵㠵㑤㍦摢晢㤷〷ㅥ摥挵㝢㘹㈱慤㙡っ〴㜷ㄳ㥣愷攵㠰昰㙤散㑡挸搹晣晣收㈰㍥㐴戲ㄶ㉡㘲摣㜰愵扤攳改㜶㤴っ〸㉦㐶㤸〱昱慤〵㘳ㄲ㌷ㅣ〲㘳戲搰攲搸㤴㥦㉦㐹㘷㘰㈱㌶㜱改扤㡢〲㠴㑡㐷㤵搵愵㕤愹晤ㅣ㑡攷〳㑥愴搹ㅥ攴昹㤲㡦愲扣搸慡搵㜶㔰慢㐹㌳㔱ㄹ㐱㡤㐸㑡㈱搲㐰ち㠹ㅦ㔹ㄸ晡㤷㔲㙡ち〹慤〰㤰㄰㐳㙢つ收昲攴扦㉥〴㐴晤㝡㕦㤷㥦慡㘰ㄷ㠱挵挸敢摥敤搹㤵㔶㘷愴㥡ㄸ㤴㤵愷㡦㍢㤰㤰挷ㄴ㘶㌰㑡㉢㜳㡦㈰ㄱ㍤摡㈸㔲慢㜶㍣㜱㤰㝥㍢〸戱〵㡣慤搹昴慡攵敤摤㑥つ㜷㍣愰㘷戲㔲㘱㌸ㅢ㤹㡤愳愷㡣挶〵㔵昳㐱ㄶ攱㐰㤰慣㌷敡つ㡢愰戳㥣捤㌸㝦㈲捣挷敦㠱㔸㍥搲攸晡散搶ㄲ敡㌸愷〷ぢ攴て昶搷挵〹㡣㡤㔱挹㌱㤰戰慢慡㤵ぢ㉥㠱㑦愳㠹戴攷ㄵ扤㤱攴㔸㡡挲㘸㜴挴㔹㘹戵㑤晦㌳㑥㉤㌹㙢㠶戵ㄹ戰㙥搲晦挷㤰戱愲晥㔷ㄸ㘵㤳㈸扢㌳㑣昰㐵㘳愴㘴挵攰っ㜷〴㍥㙣㠴㘹攴ㄱ㔸㤷㐹〶户㠳搴㌴㍥㔱つ㡡愵〴㠷㠷㉢搳㝡〹愲摥㤶戶㙤㙦㐷〱挸㈸㤰昶㘳㠸愰㡥敤㌹改昶㜳㙣昶㉥㘴㙦㍡㘸㤵摣慡㔷㌵晤攱㘹㠴㜷㠷昹㠵㤹〹㥢㘷㑣㜹愱㔵愸㕤㡥㥤攸扢ㅢ㙤づㅤ㠶挰㍥㈴晣㡦㉡敡挸ㄸ挲敡㘲ㄶ晣摡㘸㌰ㄶ㐸愲㜶昰捥㌲敦愸ㄹㄵ㝣愰㝡ㄸ㕥㑤㥦㔹㙢㐲搹〵扥攵搶扢ㄸ摣㍡摣挶扡ㅤ㥥ㅦ㔱㈹㈰っ㈶㤷㜰昷扤摣搷搶㍤㘸慥ㅢ慥捤㘳捤敥扣㙢㜹敤㐷挰改敡㐶㘹㈶ㄹ㡥挹敦㡥昳晡扤㠴㠸昳搰㍢扡㝡㔷㉣㝢ㅢ〲㥤㠷㥦㙤搳攵㌵㔲㠱愳㙣ㄵ㜱敥捦愳愹㜲㉢〱㝥㝡㌱㑣昰㐵愱㍦敦ㄶ㈶㥥挳戲挸〰㐸愷戲〶㐰㘷慡晥挱㜲㔴慤昰㘸㐱㉡捣㉢捦愲㥣扢ㄴ慣戶捣㍣ㅣ㌵攴ㄱ〲㘹㕤〰㐴㡦挲㈳㠴ㅣ晦㘹㌴愸㡦㍦㠷摣捥攳㝦㙦搹昱愹晣攵晡攲晤て㐶捡㐳㍦㡥㘲晤〴㐱㠵挰〶ㄸ㡣㜴挸〰挵㈲㘵㑤㌶〸㈲扣戲ぢ㘹㍣㝦っ晦㝤㝢搷ㅢ慦昳昹攷㉥㐵ち㐲ㄴ㌵慦㠲㠲㔰慥攲㠹昸㉡ㄶ㤰摢㜹ㄵ摦㕥㙥ㄵ㠳㤴㤱㥣㠹敥〲昴愷ㄵ搲㡡㕣㤵㠷〴㌷㤴㍦㐵㈲ㄴ㠹愶㔹っㄲ戱戲㙤つ〹戴攵捥换戶㡢㐸㐴㙤〷愳敤搱戸㈳〹摦昲㐸㐳㠹㜷ㅦ改扥挹〶晥搷㙣愰ㅥ㜳㜶攸㜸㕤ㄳ㐲〲㙢攳挷戱ㅤ㘵㝢戶换愰扥昲㜸㠴愱㝤晢愲て愵搴㌰捣〴ち〹㑣㔳㔲ㄴ㌷㔲昹㕡㔴昹挵㤷ㅡ㕥㔲ㄴ攰〱ㄹ〵㤵㐹㜹戲昲㘳㔱攵㙤昸〸㑢搶㐹昱搲〰㥦户愳捡愴㔰㔹昹搱愸昲㍦戶㙤慥㔷㡥〸㌲攸㔹㈳戵㈴ㄸ扤昲ㄸ㄰晢㈰㥢愷㙢捤愴㈲敤㌵㠳㙣㡡㔰ㄹ㉤慥㐸㔵摡㠷晢ㅦ㉥㍥㠹㍥㠰敢㑣戸昵〱㘹ㅢ晣捦〸晢㜱捤㘹搲昰つ㝣昱扣㠸昸戲慢换㌷㌶捥㥡㠷㕤㘴昴㤸晢㍤ㅣ慥捡㙢㡡㐴㘰ㄷ㘴㠲晤㕤挱て㥦㘰㐳㌶昶㈳㡡㡢愹扣㌶搲㥤ㄶ㤱戱㤴㡣昲㜰㠴搹搴改〶捤攸㕦〴㜲㈰㉦〱㤹搰扦〴ㄸ挴㕥㌶㌱㘳㤰㠲㐰㜲昹㘹㈴昴㠷〸扥〲㤰㔷挸昵愴㠳散㔷〱〶愲晦㤷㘲㜸㔱㍡㑥㔴攵挱㘸戰㌸ㄹ改㡦戰挱愳〰㘹㜸㙣㤵㤰〸昳晡㘳挸㠹て㑡〹㈲〷㝤㥣〵㕦㈷昸〶㐰㕥攳㘴㔷扤㙢㕣㔳㤷㉡散㥢㘸慡㜰㉢愴㐰晢㔶㤸攰㡢㜶ㅡ攰㤶捥㐶㌳捦挴搱㜷晣㠸㙥㌶㝤戰扦ㅢㅦ攰㉦㜱搱㘹晣晦㈳㥡戴昰㌳敡愷扢敢㡢㑣愰㜱㍥晣戹搸散て搱て搷搵㌰㌶搹攳㘷昰换愹㔹攵㈱晣㝢ㅡ㍦攵㝥㡣挰㔱愸㜲㜳昰户㤰〶㘴挱㐲㔸㐰摤愵㍦〱愰㄰挷挴㤳晥㈴摦㠸㕡昶慦㝦㈷㑣昰㐵㈱㕥㑦㌳㔱〹㥢㐷〳ㄲ搷戲攰㐴换㠰挴扦㉣㌸ㅥㅦ昰扢挸㔵㈴戲㤰㘸㔶㑦㐴㕡㠶戹㑦〱昴愷〷㌸㌷慡㍢昵㤴㔲扡慦㝣摦㝤敦づ㘴㠶捦捦㝣敥搶扥愷摥晥晤㍢㑦扥㜹捦捥扦扦昷捣㌳㙦晥昵挹搷摦㝢㜵㜶攷㙦㥦㝦晥搷户晤昰昵㜷㌶㥡捦愹㉦扤㝢攰戹〷㐷㑦㍣㜸扦㜹昴扡扤て摥㜵晣㡥搱愹戳㐶搲改㥥㥥慢㠷㝥㜷摥㌵㠳愷敦㝦㔹㜹敤捦攷㍡㡡㕣㉥〷ㄴ〰搱㌳挸㘵换㘹㝣ㅦ〹㑣㠳㌳晥㔸愷挱攵㥥挶㑦㈹㠷ㅢ㌵㡥㤷ㅣ㥣ㅢ㥣㠰㉣㈸㌵ㄷ昴晥〷㔶戵戳㈴</t>
  </si>
  <si>
    <t>CB_Block_7.0.0.0:2</t>
  </si>
  <si>
    <t>Inflation =</t>
  </si>
  <si>
    <t>Transportation costs (per car)</t>
  </si>
  <si>
    <t>Wage Growth US</t>
  </si>
  <si>
    <t>USA INCOME</t>
  </si>
  <si>
    <t>Shipping inflation</t>
  </si>
  <si>
    <t>㜸〱捤㥤〷㝣ㅢ攵晤晦晤㜸㕣㝣㑡㐲づ㤲戰〲㈴づ㌱㉢㘹㈲㔹戲㉤〵っ㜱散㈴㘴㐳㥣挱㌶㥡㠹㠹㐷戰㥤挵㈸ㅢ捡愶散㔵〸㈳戴㙣㈸㤴㌰㑢㤹〵捡㈸愳㐰㠱㤶㤱戲愱愵戴㠵戲晦㥦捦昷敥戱㑥愷㤳ㄵ昷搷晦敢㔵㐵晡收㥥攷扢㥥㝢敢㜴㍡摤昷戹㜳㠹㉡㈹㈹昹〱て晥捦㐷㌹ㄷ戶㙢㔹摢搳㥢敥㤸搸搴搵摥㥥㑥昶戶㜵㜵昶㑣㙣散敥㡥慦㥤搳搶搳㕢〶〳愳戵つ晡㥥㡡搶㥥戶㈳搲㤵慤慢搲摤㍤㌰慡㈸㈹愹慣㌴㑢愱摦挶㜹㔹扡㘱搲换㉣愷㠰㔵㠹㘹㔰っ愲愸愴㌰㈹〲ㄴ㠳㈹㠶㔰っ愵搸㡣㘲ㄸ㠵㐵戱㌹挵ㄶㄴ挳㈹㐶㔰㡣愴搸㤲㘲㉢㡡慤㈹㤸摦摣㤶㘲ㄴ挴㤰敤㈰ㄶ㌶㑤㥤㥦㌸っ㙢搳搲摢搵㥤㥥㌰㘶戱㍤收㠶㔰㘸㘲㘸㘲㌸ㄲ㡡㑤っ㑥ㄸ搳戴戲扤㜷㘵㜷扡愱㌳扤戲户㍢摥㍥㘱捣㍥㉢ㄳ敤㙤挹搹改戵ぢ扢㤶愷㍢ㅢ搲㠹㘰㌸ㄱ㡦㐴㐳㤱摡摡㑣㉣ㄶㅤ戲㍤㈲捦㙢㥡扡㑦㜷㍡搳昳摦㡡戹〳㘳捥㙦㥡㍡㜱㕥扡昷扦ㄵ㜳㌴㘲㈲㘴㜳㔷㐷扣慤昳扦ㄴ戴㠲敦㘹㙤㜳㍡搹挶㌷㍦㥤敥㙥敢㕣㍡ㄱ挳捥〱㡤㔶晤挴挶㥥㥥㤵ㅤ㉢戸ㅤ㌵愵摢摢ㄷ愴㌳昲愶㜷㌴昷昴敥ㄳ敦敥攸ㄹ搲㐱㝥改敥㜴㘷㌲摤戳㔹挷戴㌵挹㜴扢㘳搸㔳搹戱㌸摥㍤㉦摥㤱㉥攷挲戰づ晢㍤㥣㤹㑡㜷昶戶昵慥ㅤ摡戱愸㈷扤㈰摥戹㌴㑤㤳㡡㡥ㄹ㉢摢㔲慡扣ㅣ捦㤲戲㥤晤㐶㈶㙦ㄴ挶搳搱戴㉣摥摤㉢㉤扥㠵㈱㍦㕢搷收㈲㙢㤱㌳㉥㙥㔲㘳㍣㕥㝣捦㕡摡㍡㘶愷扢㍢搳敤㑣挲㜷㜲扣挷㐸〰搹敦㐳ㅦ㈹扤㍡㝣㤷搴㘰攷挳挷㜵㘱ㄶ㘳っ挴昶㜳扡㤶攲戳搷㤶㥣㌰㌷ㅤ敦㙣〸㑥っ㠶㈶戴㈴攳敤㘹㉥搶㥡㔵㌰㌱挷搲㜸㐷㠸戲㠶㤶戰㌹㡥㕤搵㄰慡晣㌵㝣扥摤㔱昹ㄹ㉢㙤㡤㤷戶㈶㑡㕢㤳愵慤愹搲搶㜴㘹㙢愶戴㜵㘹㘹敢戲搲搶戶搲搶挳㑡㕢㤷挳㐶㍦㉡〷つ㉡㜵ㅥ昳㑥扣㜴搰㈵㑢㝡攷㥤戵㙣昱扣㥥㠷㘶ㅦ愷昸㤱㤶㍤挲捥㔸㈸㌲捡㕤㘰㘲敥ち㘱散㐶慦㠶〳挲收㜸㜶㑤㠰㔰敡㐵㡣㤲㈳晤搳挸捥㌳戶㍤㜱挷挶慢攳攵搷㡣扢戸㘱戴攲づ㐳㔲㑣挴㐲㤱ㄴ㤳ㄸ㉦〸㘱㠴攸搵戰㌸㙣搶戰㉢っ愱搴搳㑥㡡㠳て㙣㙤晦慡敤㥦㡤昷慤㍡攰晥㜷㐷㌷摦愶戸㍢㤲ㄴ戵㔸㈸㤲愲㡥昱敡㈱㡣㈸扤ㅡㄶ㠶捤ㄸ扢㈶㐳㈸昵㤸㤳攲慤㝤㍥摡晢ㄷ捤㙤戳㉥扥攴扣挹㠱㡤摦㐵ㄴ㜷㜶㤲㘲て㉣ㄴ㐹搱挰㜸㝢㐲ㄸ㝢㐱㤴㌷㌴捥づ㥢㔳搸搷〸愱搴慦㥤ㅣ㤳捦扤扦㙤捦㔱㑦捥㍣昳㥣㉢慡扦㥦㔳昱戰攲挷㑡㜲㌴㘱愱㐸㡥㘶挶㥢〶㘱㑣㠷㐰㡥愶戰㌹㠳㝤㝢㐳㈸戵挱挹戱敢〹愳摦晦晤㠶㌷愶摦昸㘰攲敤㔵㥤㑦㉦㔳摣㔵㑢㡥㔹㔸㈸㤲㘳㌶攳捤㠱㌰收㐲㈰挷摥㘱㜳ㅥ晢收㐳㈸㜵㥢㤳攳昹搰慡户㑥摥愷愳昱挶㔸攵㈳捦㑥㝡㐸㈹㝥ㄳ㐸㡥㝤戱㔰㈴挷〲挶㙢㠱㌰ㄶ搲慢㘱㐹搸㕣挴慥挵㄰㑡㕤敦愴戸慦㘵挲㥤㤹攰㈱㜳㉦㘸㘹戹晤㠳攷㐷㙣愱〶搳ㄸ㉦㘳㍦㠸㈲㈹昶㠷㠹㜹〰㡤て㠴㈸㙢㤸ㅦ㌶て㘲搷挱㄰㑡㕤敤愴戸昸㡥ぢㅦ㠹㥣㔹㌶昷摣㡥㌳㜶扤晢晣㉦㑥㔴晣ㄶ㤳ㄴ慤㔸㈸㤲攲㔰㤸㤸㜱〸㈳〱㔱搶戰㈸㙣㈶搹㤵㠲㔰敡㌲㈷挵戳〷㑥ㅥ慤ㅥ㍥愴改㥡捡扦㤷㙣㝦昵㠶㙦ㄴ扦㈳㈵㐵〶ぢ㐵㔲㉣㘵扣㘵㄰㐶ㅢ〴摥㡣㘹㘱昳㌰昶㉤㠷㔰敡㝣㈷挷敡摤㌲㈷㡤戸㌶㌳昵挶㙤㠶㕥㌵㙡㙣昰㍤挵慦㘰挹搱㠱㠵㈲㌹㍡ㄹ慦ぢ挲㔸㐱慦㠶晤挲收攱散敡㠶㔰敡㑣㈷挵攳捦摦昱挹㜳慦㥣㌳晤收㔵ㅦ捣㍢攱扢㥢㘶㉢㝥挱㑢㡡㕥㉣ㄴ㐹戱㤲昱㔶㐱ㄸ慢㈱戰ㅡ搳挳收ㅡ昶慤㠵㔰敡㘴㈷挷㡦㑥搹慡敢攰攴㔳戳捦㝡昳㠹㈵ㄷ㝥㝣挴㜵㡡挷て㤲攳㐸㉣ㄴ挹㜱ㄴ攳ㅤつ㘱晣ㄸ〲㌹愶㠶捤㘳搸㜷㉣㠴㔲挷㌸㌹摡扦昹搷㡢挷㥥昲搵㥣㡢捦晤昹ㄷ㙢摦㝣昷っ挵挳ㄳ挹㜱㍣ㄶ㡡攴㌸〱㈶收㠹㄰挶㐹昴㙡搸㌷㙣㥥捣慥㔳㈰㤴㕡攳愴㔸㥦っ㉣㥡㔷㜳晢捣戳㥡晥昲敡㙦愳㥦扣慡㜸昰㈳㈹㑥挵㐲㤱ㄴ愷㌱摥改㄰挶ㄹ㄰㔸㡤收戰㜹㈶晢捥㠲㔰敡㜰㈷挷挵㐷㕣戵㘰挸ㅢㅢ昶扥㙢昹ㅥ㤳慥㥥晥摡㕡挵㘳㉢挹㜱づㄶ㡡攴昸㈹攳㥤ぢ㘱㥣〷㠱ㅣ㌳挳收昹散扢〰㐲愹挳㥣ㅣ㜷㙣昳攲搷㜷慤㕣搲㜴挳㤲㔳㈷戶ㅤ摡㌳㕦昱搰㑤㜲㕣㠴㠵㈲㌹㉥㘶扣㑢㈰㡣㑢㈱㤰㘳㐶搸扣㡣㝤㤷㐳㈸㤵㜴㜲ㅣ昰户敢攷晤昹愵㤹昳㑦晢㝣搲㔶愹摦愴戶㔰㈳愱㤶ㅣ㔷㘰愱㐸㡥㉢ㄹ㙦ㅤ㠴㜱ㄵ㐴㔹挳晥㘱昳㙡㜶㕤〳愱搴㐱㑥㡡㤷摦㑢扣昱搱㠶昶㔹愷慦㝦散扤捣敢㠳㤶㉢ㅥ㜷㑡㡡昵㔸㈸㤲攲㍡挶晢㌹㠴昱ぢ〸慣挶慣戰㜹㍤晢㙥㠰㔰㙡㤱㤳攳愳戵挳㠷㡣㕣扦昹㤴㜵捦㝣㜵昴攷㤱攱攳ㄵて㙢㈵挷㑤㔸㈸㤲攳㘶挶扢〵挲戸ㄵ〲㌹收㠵捤摢搸㜷㍢㠴㔲昳㥣ㅣ㠳捥摥㘲捥つ㑦㑥㥥㝦昶搳㍢ㅡつ昷ㅤ㜶戳摡ㅡ㙡挹㜱〷ㄶ㡡攴戸㤳昱㝥〵㘱摣〵㠱ㅣ搸ㅦ㙥㘰摦摤㄰㑡捤㜰㜲扣㌴晦㤶㜷ㅥ昸扡扣昹㠶ㄷ㔲晦㕣ㄳ搹戰㕡㙤〳戵攴戸ㄷぢ㐵㜲摣挷㜸昷㐳ㄸて㐰㈰㐷㘳搸晣㌵晢ㅥ㠴㔰㙡㡡㤳攳搱摡㥢ㅦ㜹攰挵㍢愷慣㝦散戹搶换㡥ㅤ㜱㠹摡ㄶ㙡挹昱㄰ㄶ㡡攴㜸㤸昱ㅥ㠱㌰ㅥ㠵㐰㡥㌹㘱昳㌱昶㍤づ愱㔴捣挹戱攲㠸㌳搳摤摤㍦㥤㜲晤攱㥦〴㈷㝥昹捡昹㙡ㄴ搴㤲攳〹㉣ㄴ挹昱㈴攳㍤〵㘱晣づ〲㌹收㠶捤愷搹昷っ㠴㔲㌵㑥㡥ㄷ㕡愶㈵㑥㝣㘵摥㤴ぢ户㍥㝤㕤搳扣㐱㑦っ㜹づ敡㝤㥤〳挱收敥昸㙡ㅣ㕡㘷㡦摡㙢㈶攲愰㙦㔳㝥慥攰搷㑡愶㌶㔳㥦〹㠵㔲戵挱㜸㌸㕥㔱㠵戰㥢㝡㕣捣ㅤ收㤰捣㤲戶捥㔴搷㙡㌹㔰摥㙥㙡扣㈷㥤㍤㙥ㅥ敦攸愶㜶慤散㑣昵㡣昲㔷戶昴挶㝢搳摢㝡㜵搹㈰㜹㙥㉤昸ㄹ㤱敥㤱㝣㍢㜸摤ㄶ挷摢㔷愶ㅢ搷戴搹敡敤㍤㙡晣㠸攸㑡ㄴ搶㑥敦㑥ㅦ摥愷捤ㅢ㔱㈳㝥攵慥㤲搸㜹㙢㘹慢散㜱㡤㘹㕡搶搵㤳敥㤴攱㡤敦搸愷㉤戹㍣摤摤㤲收㙦攴㜴㑡㔶㜵㈴㔵捥㉦㤹昱昳㍢戱愲昸㙤㤲ㅡ敢敥捤㑣㕢搳㥢敥㑣愵㔳ㄸ敦㡡㜴㜷敦摡㠵昱㐴㝢㝡换ㅣㄳ㍢㈷ㄴ摢攴㜴㑦敦㑡慥散㘹敡敡散敤敥㙡捦搵㌴愶㔶挵昱敢㈹㌵户㉢㤵挶㡦㥦㜲㍥㑡㔴㐹㔹㤹㔲㈵扢昹晤〲㘱摣㥥㠹昲㐶戸摥攲敤昱㥥㙦㥤扢搹㑤㕣㠰戵挳㕡戴愷戹㑤㤶㡥㉢ㄲ㑣攲㌲捣慥㠵つ㕤敢挴ㄳち戴摥愵戰戵㡣戱敦㥤晢晦㙢㕣㕡㍡摣㔹晢㘹慢昰ぢ㜳敦㜸㘷慡㍤摤摤敦改㄰挵ㄱ㤹扦㠷愸㤸㠴㑦㜳㐱㝡攵戰㔰㙢搴摡㡡搵㙤愹摥㘵挶戲㜴摢搲㘵㍣摣挱㈹㤳捡㑡愲捤㝢㤸㉦愰换㝣㤱攲㈵㠸㐰愰挴昸〳㡤㡣㠰昹戲摤慥ㄸ㡢晦〷晥摢戵ㄴ㕥愶晣㔶挶㠹㡤㥥㡡㡥改㕤摤㍤㘵㘵㝥㙢戹㜷扣㘷㔹㉦㌷捦晥㤵㡣昷ち挵慢㄰ㄵ攳㈰㡡晥㌴ㅥ〶愳㜲㥥〱ㄸ摡搱㥣捥挴㜱摥㐵㍥摤㉡㕥搱㘱晦㤴㙦㑥昷㈴㑤晥收㥦㠹捦捡ㅡ〳㑢昸昰て改攰搶㥦㕥搳摢ㅣ敦㡤て敡挰搹〳扣㑢㈶㡣挶㡢㤷扤㐴捦愱搲愷扤〳㑥ぢㄱ㉣㔹㜴㐵ㄹ㉣ㅤ㜶㈴㝣㜰昰㜹㈹㈹㜳㘴晦㉢㠱戱敦㠰㤵㌰扣ㅢ㝡敥㔹〰㥣㥣㐸捤㐸㜷㉥㕣扢㈲摤㐳昳㑡愳㕦㤴摥㡦ㄷ㠳捤㑦㈶ㄶ昵戶戵昷㑣挴㐸㘷㜴㜷慤㕣昱摦㡣挳㔸收ㅦ㈱昴愳㘲㈷㙣挵㥢扥㑥挰㔵㌲㘸ㄵ摦㥢搶搶㤲㑡㐶㘳㡦戹㈳〵户㔶〴晢〱晦挹挳晣ㄳ晥ぢ昴愷慢愸㠶挵㐰捥㤸㔴挰㝥㐸〷〸㉤散㑥换㌹愰㑡㘹㠰昶搰㡥㈵㕤摤换ㄳ㕤㕤换戹㍤㙤㈶慤㥥㘵改㜴㉦捦慢っ㜶捥㈳挹昹㈲愵捡捡㜲㑥㡦戸㑥挰㡣㐶㝣攳㙤㠸愱㡤敤敤㘳㜴挴ㅥ攳ㅤ㜴㤵攱っ㡦戱ㄱぢ摢㌵慥㑣戵㡤攱慥户㝤㑣㔳㌷㑥㥤挶摢挷㑣㡤户户㑦㕣搳摥戳㐶㙤〷〲㍣慦㘱慣㍢㘳㝢㘳搹戵㔳㌶晣㘸晤㠷敦㉦㔸㔷愵㐶㌹㡡扣㜳㉡扢㈰㘶ㄵ㕥收㝢㄰㙡ㅢ㤸㜱捦㠲攵摣㠷昹〱摡收㠷ㄴㅦ㐱㘰晦㈰挴戱㝢昸挴㙥慡㕤昱㍦㜷ㄱ收愷ㄴ㝦㠵㔰攳㈱昸〱㌵晦〶愱ㅦ捡㐲㝣扥敦昲摥敤㠶敥晣昷敥ㅦ攸つ㤸晤攸搴〴㔸昰晤㌳挹换㈴㈱㤳㜴㤴㠱挰扥〰㉡ㅣ㐵摥ㄹ㥦㐹㜰ㄳ〰摦搲扦っ㘶晥〰扥㘷づ㠲㌱戹搵戹〰㤴摡㑤ㄵ㠴㑥〰㤴愱挳攴戹㙤㔵㠳㉥〱㔰㠱㤶㝥愸慦扦㜷〱〸愱㍢ㅦ㠰挹㤸㘶㍦㍡ㄵ㠶㥦ㅦ㠰捦㄰摣ㄷ挰摦ㅣ㐵摥昹愸㍡㐴慡攲㈸戶攰㤰㍦㠵㤹㍦㠰ㄱ㔰㥢㈳㈹戶㠴㜰〱搸摡㙥慡㝡〴ㄱ〰摢搰㘸㕢〸ㄵ㐳㤷〰ㄸ㠵㤶㝥愸扦戸〱㐴搱㥤て㘰㌴㘳㥡晤攸搴㘴昸昹〱㜸慤㄰㠰㍦㍡㡡扣戳㘵つ㠸㔴挵㔱散挲㈱扦㔲㄰挰㙥㔰㥢攳㈹㈶㐰戸〰㑣戴㥢㙡㑦〴ㄱ〰㤳㘸ㄴ㠴㔰㔳搰㈵〰㐲㘸改㠷㝡搶つ㘰㉦㜴攷〳愸㘵㑣戳ㅦ㥤㙡㠴㥦ㅦ㠰㐷ぢ〱㜸挴㔱攴㥤捡㙢㐶愴㉡㡥㘲㑦㈴㔵てㄵ〴㌰〵㙡戳㤱㘲㉡㠴ぢ㐰戳摤㔴搳㄰㐴〰㑣愳搱㜴〸挵搳㝣〲㘰〶㕡晡愱敥㜶〳㤸㡥敥㝣〰戳ㄹ搳散㐷愷昶㠶㥦ㅦ㠰㕢ち〱戸搹㔱攴㥤㘷㥣㡤㐸㔵ㅣ挵㐲づ昹挶㠲〰ㄶ㐳㙤㉥愱搸て挲〵攰〰扢愹收㈰㠸〰㌸㤰㐶〷㐱愸㜹攸ㄲ〰〷愳愵ㅦ敡㙡㌷㠰戹攸捥〷㄰㘷㑣戳ㅦ㥤㥡て㍦㍦〰ㄷㄷ〲㜰㤱愳挸㍢〹扡〰㤱慡㌸㡡挳㌸攴ぢち〲㘸㠷摡散愰攸㠴㜰〱㔸㘱㌷㔵ぢ㠲〸㠰挳㘹搴つ愱ㄶ愱㑢〰昴愰愵ㅦ敡っ㌷㠰㠵攸捥〷戰㥡㌱捤㝥㜴㙡㌱晣晣〰ㅣ㕦〸挰㜱㡥㈲敦ㄴ敤晥㠸㔴挵㔱ㅣ换㈱ㅦ㔳㄰挰昱㔰㥢㈷㔰㥣〸攱〲㜰戲摤㔴〷㈰㠸〰㌸㠵㐶㍦㠱㔰〷愱㑢〰㥣㡡㤶㝥愸㔵㙥〰〷愲㍢ㅦ挰㤹㡣㘹昶愳㔳〷挳捦て㐰㝢㈱〰换ㅤ㐵摥〹攴㐳ㄱ愹㡡愳戸㤰㐳㙥㉢〸攰㘲愸捤㑢㈸㉥㠵㜰〱戸摣㙥慡㌸㠲〸㠰㥦搱攸ち〸㤵㐴㤷〰戸ㄲ㉤晤㔰㠷扡〱㈴搰㥤て攰ㅡ搸〷捣㝥㜴㉡〵㍦㍦〰㡢ぢ〱㔸攴㈸昲㑥㙦昳㤴㜵ㄵ㐷㜱ㄳ㠷摣㔲㄰挰㉤㔰㥢户㔲摣〶攱〲昰㑢扢愹㤶㈱㠸〰戸㠳㐶㜷㐲愸挳搰㈵〰㝥㠵㤶㝥愸㔹㙥〰㙤攸捥〷㜰て㘳㥡晤攸搴㜲昸昹〱㤸㔲〸挰㕥㡥㈲敦摣㝢㈷㈲㔵㜱ㄴて㜳挸つ〵〱㍣ち戵昹ㄸ挵攳㄰㉥〰㑦搸㑤搵㠵㈰〲攰㐹ㅡ㍤〵愱づ㐷㤷〰昸ㅤ㕡晡愱㈲㙥〰㉢搰㥤て攰㌹挶㌴晢搱愹㙥昸昹〱搸慤㄰㠰㕤ㅤ㐵㕥㘵㘰㈵㈲㔵㜱ㄴ慦㜲挸㍢ㄷ〴昰ㅡ搴收敢ㄴ㙦㐰戸〰晣搹㙥慡㔵〸㈲〰摥愴搱㕢㄰㙡つ扡〴挰摢㘸改㠷摡挱つ㘰㌵扡昳〱扣换㤸㘶㍦㍡戵ㄶ㝥㝥〰㐶ㄴ〲㌰摣㔱攴㤵㉤㡥㐲愴㉡㡥攲慦ㅣ昲收〵〱㝣〶戵昹㜷㡡捦㈱㕣〰晥㘹㌷搵搱〸㈲〰晥㐵愳㉦㈰搴㌱攸ㄲ〰㕦愲愵ㅦ慡搲つ攰挷攸捥〷昰つ㘳㥡晤攸搴戱昰昳〳昰晤㜷〵づ㠵扦㜳ㄴ㜹㌵㤵ㄳ㄰愹㡡愳㈸㉦挵㤰扦㠱㤹晦愱戰〱戵㌹㠸愲ㄲ挲〵㈰㘰㌷搵㠹〸㌲㤶㠱〶搳㘸〸㠴㍡ㄹ㑤〱㌰ㄴ㉤晤㔰㥦㈳㐷摦㡦愱㤳搰㥤て㘰㜳搸〷捣㝥㜴㡡㘵ㅣ㍦〰ㅦㄴ〲昰扥愳挸慢昸㥣㠶㐸〲㘰㕢づ昹摤㠲〰戶㠳摡摣㥥㘲〷㡥㉥晢㙢㜰㡣摤㔴愷㈳搰㔸慥㑥ㄵ㡤挶㐲愸㌳搱ㄴ〰㍢愲愵ㅦ敡つ㌷㠰㌳搰㥤て㘰㘷搸〷捣㝥㜴敡㉣昸昹〱㜸愱㄰㠰攷ㅤ㐵㕥㌹敡愷㠸㈴〰㠲ㅣ昲㜳〵〱搴㐰㙤㠶㈹㈲ㅣ㕤ㄶ㐰㥤摤㔴攷㈲搰㔸慥㑥㍤㡤愲㄰敡㝣㌴〵㐰っ㉤晤㔰㡦扢〱㥣㠷敥㝣〰つ戰て㤸晤攸搴〵昰昳〳㜰㝦㈱〰昷㌹㡡扣㕡搹挵㠸㈴〰愶㜳挸昷ㄴ〴戰㌷搴收㑣㡡㔹ㅣ㕤ㄶ挰ㅣ扢愹㉥㐱愰戱㕣㥤戹㌴㥡〷愱㉥㐳㔳〰捣㐷㑢㍦搴㙤㙥〰㤷愲㍢ㅦ㐰ぢ散〳㘶㍦㍡㜵㌹晣晣〰㕣㔷〸挰㝡㐷㤱㔷挸扢ㄲ㤱〴挰㐱ㅣ昲㌵〵〱ㅣ〲戵搹㑡㜱㈸㐷㤷〵㤰戰㥢㙡ㅤ〲㡤挵换㑣搲㈸〵愱慥㐶㔳〰愴搱搲て㜵愹ㅢ挰㔵攸捥〷搰〶晢㠰搹㡦㑥㕤〳㍦㍦〰攷ㄴ〲㜰戶愳挸㉢㌳㕥㠷㐸〲愰㥢㐳㍥戳㈰㠰㕥愸捤㤵ㄴ慢㌸扡㉣㠰㌵㜶㔳戱晣㌸㤶慢戳㤶㐶㐷㐰愸敢搱ㄴ〰㐷愲愵ㅦ敡㐴㌷㠰㕦愰㍢ㅦ挰㌱戰て㤸晤攸搴つ昰昳〳㜰㐴㈱〰㙢ㅤ㐵㕥つ昴㘶㐴ㄲ〰㍦攱㤰㔷ㄷ〴㜰ㅡ搴收改ㄴ㘷㜰㜴㔹〰㘷搹㑤㜵ぢ〲㡤攵敡㥣㑤愳㜳㈰搴㙤㘸ち㠰㥦愲愵ㅦ慡搳つ攰㔶㜴攷〳戸〰昶〱戳ㅦ㥤扡ㅤ㝥㝥〰㔲㠵〰㈴ㅤ㐵㕥㠱昶㑥㐴ㄲ〰㔷㜰挸昱㠲〰搶㐱㙤㕥㐵㜱㌵㐷㤷〵㜰慤摤㔴扦㐲愰戱㕣㥤昵㌴扡づ㐲㙤㐰㔳〰晣ㅣ㉤晤㔰晢戹〱摣㠵敥㝣〰㌷挲㍥㘰昶愳㔳㜷挳捦て挰扣㐲〰收㍡㡡扣敡昱㝤㠸㈴〰敥攴㤰㘷ㄷ〴㜰ㄷ搴收〶㡡扢㌹扡㉣㠰㝢敤愶扡ㅦ㠱挶㜲㜵敥愳搱晤㄰敡搷㘸ち㠰〷搰搲て㌵搵つ攰〱㜴攷〳㜸〸昶〱戳ㅦ㥤㝡㄰㝥㝥〰愲㠵〰搴㍢㡡扣搲昶挳㠸㈴〰㥥攲㤰㙢ぢ〲㜸ㅡ㙡昳ㄹ㡡㘷㈱㕣〰㝥㙦㌷搵㈳〸㌴㤶慢昳㍣㡤㕥㠰㔰㡦愱㈹〰㕥㐴㑢㍦搴〴㌷㠰㐷搱㥤て攰ㄵ搸〷捣㝥㜴敡㜱昸昹〱ㄸ㕢〸㐰㤵愳挸慢扢㍦㠹㐸〲攰㉤づ㜹㜴㐱〰敦㐰㙤㙥愴昸ぢ㐷㤷摤〲摥戳㥢敡㈹〴ㅡ换搵㜹㥦㐶ㅦ㐰愸愷搱ㄴ〰ㅦ愲愵ㅦ㙡㑢㌷㠰摦愱㍢ㅦ挰愷戰て㤸晤攸搴㌳昰昳〳㌰愴㄰㠰挱㡥挲㍢㈹愰攲昷㠸㌴㠰㘲敥㘰づ㌸戳戸㉤扤㥡搵愷捤㌲㤸㉡摢戴戲愷户㑢㑡㘵㐳㌳捤㕤昳扡㝡㥢摢㝡㔶戴挷搷づ捦㌸ぢ㑢㤶愵㍢㔱挸敥㐶㍤摢搳搷戵㘲㐵㍡㘵㘶㕡扡㔶㜶㈷搳㌳㥢晦ㄷち摤㔸㍦扣㜵㔲攳㉥㔵㜸晣㘷戵摢ㄲ㜸㘲㉢挱愳愴攲〵〴昴㤶攰㘴挲慥慢㕣㉥㡢ㄶっ㠷㘵㠹㉥㙣敢㙤㑦て捥㐸愹㕡㤶㉢㌳愰㠸搹〱愹㐱㤹㠵换㔰㥡㙡ㅥ㥡㤹搱摤㤶㙡㙦敢㑣昳捤ㄸ㘱㥢捥㐹㉦挵㑣㠰㝤扡㝡摡㌸㌷㝡㘸㘶㘱㜷扣戳㘷〵㡢㥡挹戵㕢攴戴愴晡㔹㤱㤹摡搶搹㠳㌴昲㉥㜲㜹㔸愶㘵㔹搷㙡㑣搳㕦搹搱㌹㈳扥愲攷㝦攲㕤㔱㝣㕢攴㈱㙦㡤㉡㔵愵愵慡戲戴昲㍦㝤㝦㡣㉦昰ㄹㅢ愹㈷㐰㡦挱㤶摡摢摤㤶㔸㐹㘴㤲愵〶戲㥣㐲摥挵㤲㡡ㄷ戱攴㉤㘰扡摥㐴捦散〳㡥㌶㘷〲扡㙦㈱扣敦敡㠷敤㘱㙥㝥㠹〱つ昹㌷挴慣ㄹ㡢㘶㘶攷攵晣㥦㉥㈵愸㜸〹㤱㌷㜹ㅡ挴㐸ㄸ㙦㘶㙦㐴㥣ㅡ挱㙤ち㥦㑤㙣ぢ㙣㜹㌷捣㐰㐶㙣戸㡤㙥㤶㕤㥣㡥㑡晡㤰捣㥣㜸㈲摤㡥〹〰ㅤ昱摥捤散〶㘷㘲㜴挴摢㝢ㅣ㕤㔳㔷㐷㐷㥣ㅢㅤ㈷捣换㤴昳捡㑣攳捡摥慥戹㙤㥤㘶〶㐲戶㑣愷㉢扥〶㕤昱㌵㜶愹㍥戳㠰ㄳ㠳㘴㤹戱扡㤶挶扢摢㝡㤷㜵戴㈵㉢搹攰攴㥤晦㠹慤ㄵ㝢㤰㜲挰搴て扤㌷昱搶晥敤ち㍣摥敥㠹㤸㉥㐳㜴㝣晢戱㑤㤷㉡〳晦搴㝦㌸㙦〴晢ㅥ昹㑡㌱扦㐶戴ち扣㘴㘷㈴㘳昹㑣㡡戱㔸晣散ㄸ㙣愲戲㝢㔲㉦搳〰㉦昳ㅢ㤸㜲㠱慦昲㔷㈰晡㥤㔴㌰〸〶㠱㌹㕤昱搴昴㜸ㄲㄷ扦っ㜲㉥㝤愹挴㕢换㥤㑤户挵㘹ㅥ㑤㈸㕦㘳㐶搲慡戶㔴扡扢㤲ㅤ㉤戸戴愷㥣ㄳ㐴っ晢㍤㐴挱扢慣愴愲㘲㜰愵㕦慥㤹㍡搶㌸愷㜸敥扥㜴㘸㘶㕥晣㑦昶㡤敥挵戱〷〲㘵㤰收户㔸ㅤ昳㍢慥搳慢㘸㜲㝤㍣〶摦搳攰〷㠸㡡㍦㐲改㝤㙦㜲㘷㕣㘰㕥㠶〹愳㜲戹㘸㠴㜳㐱㉡㌱㙦㐲㈶㤱㔴挸㡡っ㜶㑤晥㌰散㜹ㅦ㤵晡㑡ㄴ愳〵㕢㜹㍡ㄵ戰昷戰㥣㘴㠲敦㠶㤲搲搲㜲扣搵㠶㜷攲㕣㕥㕡〴敢㘸㐹换慣㄰戵〳㠶㘰㜰㥡攰㘰㝥㔸㄰扦㤵ㄷ㘵晣〱扤愸㘶晦㠰晦攴ㄱ〸㤸愵㈴㄰㔰㝦㠲搴㉢捥攱〷〲㝣搷㑣㈰挷㤹㉦〸昵ㅥ㥡㍣〰㜰㝤㕤愹て搰攴㔷ㄶ捥攷㠱㡤㍣㍣㍢㐳昵㈱㝡戹㐳㌴つ〶昹〸㑢摣捦昴㙤㜷㤵攸㉤扥摤㝤㐲て扣㑣㕥挶挵〵㜹㝤㡡〵㍤㘴㜶㌸㙦㈶摦㔲㜳㌰つ晦敡㙦㌰㠴〶㐳㘹昰㌷ㄸ昰つ㌵㌶㐳㉢ぢち搷㠵昸㠰戲㘰〳㔰晦㜰〵㜵㠱摡㥣㐱户㘰搰㙦㘱攰〵昵㍤晡㡡㠰攲㝢㈲愰㐶㌰〸搷㌰〷搴㤶攸㉤づ慡ㄴ㙥㐴㘱㙥㈵㐱散㠶攲攴〳ㅦ㔰㕢挳挶摣㠶㠶㥣㤸攰㘳戰㉤つ㐶搱㠰㜳ㄵ〴搴㜶㘸㘵㐱攱敡ㄶㅦ㔰㍢挰〶愰㌸㕦㐱〷㜵㠱ㅡ捤愰㘳ㄸ㤴㜳ぢ扣愰㌸愱愰〸㈸㑥㌷㄰㔰㘳ㄹ㠴昳づ㜲㐰㡤㐳㙦㜱㔰㥣㥦㠰㈷慥㔰㘲㄰㉣挸㡢㤳ㄴ昴㤰搹攱㙣㔱㍢挱挶摣㤹㠶㥣挰攰㘳戰ぢつ㜶愵〱攷㌴〸愸摤搰捡㠲挲㌵㍡㍥愰㈶挰〶愰㐶扢㠲扡㐰晤㠸㐱㈷㌲㈸攷㈰㜸㐱㜱攲㐱ㄱ㔰㥣㤶㈰愰㠲っ挲昹〹㌹愰㙡搰㕢ㅣㄴ攷㌱攰㠹ㄳ㥢っ愲㐱㜱㌲㠳て㠷〸㙣捣㕡ㅡ㜲愲㠳㡦㐱ㅤつ敡㘹挰戹て〲㉡㡡搶㤰扥㝤ㄴ慦㌴昲㈱㌵ㄹ㐶㈰挵〹㄰㍡慡㡢搴敥㡣扡〷愳㜲戲㠲㤷搴ㄴ昴ㄵ㈱搵〸ㄳ㈱戵㈷㠳㑣㐵㉢㠷搴ㄴ昴ㄶ㈷挵〹て㜸㘲㌶〴㠳㘸㔲㥣昵愰㠷捣㑥㘷㤳㥡ちㅢ戳㠹㠶㥣ㄱ攱㘳搰㑣㠳㘹㌴攰㈴〹㈱㌵ㅤ㉤ㄷ㈹㕣㉦攵㐳㙡㙦ㄸ㠱ㄴ㘷㑡攸愸㉥㔲㌳ㄹ㜵ㄶ愳㜲㔶㠳㤷ㄴ愷㌲ㄴ㈱挵㠹づ㐲㙡づ㠳㜰挶㐳づ愹㜹攸㉤㑥㡡㌳㈳昰挴㘵㔸っ愲㐹㜱㝡㠴ㅥ㌲㍢ㅤ㔲晢挰挶摣㤷㠶㥣㍡攱㘳戰㠰〶㉤㌴攰㙣ち㈱戵㄰㉤ㄷ㈹㕣昵攵㐳㙡㌱㡣㐰㉡敥㡡敡㈲戵㠴㔱昷㘳㔴㑥㝦昰㤲攲㥣㠷㈲愴㌸㈳㐲㐸ㅤ挰㈰㥣ㅡ㤱㐳敡㈰昴ㄶ㈷挵㈹ㄴ㜸攲㔲㉦〶搱愴㌸㡦挲〷挴㈱戰㌱㕢㘹挸㌹ㄶ㍥〶㠷搲㈰㑥〳㑥扢㄰㔲〹戴戲扢㈹㕣扢收〳㉡〵ㅢ㠰攲搴ぢㅤ搴〵㉡捤愰ㄹ〶㍤ㄶ〶㕥㔰挷愳慦〸㈸捥㥣㄰㔰换ㄸ㠴㔳㈸㜲㐰ㅤ㠶摥攲愰㌸搵〲㑦㕣㑣挶㈰ㅡㄴ攷㕢攸㈱戳搳搹愴摡㘱㘳㜶搰㤰㜳㌱㝣っ㍡㘹搰㐵〳㑥捦㄰㔰㉢搰ち攸摤ㄴ㉥㌸昱攱搴つㄳ㜰攲っつㅤ㤳攷㕤〲㠱捤㈱捤ㅥ挶攴挵敢㡡戳㈹扣㥣㌸㠵愲〸㈷㑥戰㄰㑥慢ㄸ㠴㌳㉤㜲㌸慤㐱㙦㜱㑥㥣㤱㠱㈷捥扦㌳〸ㄶ攴挵㘹ㄹ㝡挸散㜰㌸ㅤ〱ㅢ昳㐸ㅡ㜲捡㠶㡦挱㔱㌴㌸㥡〶㔷挲㐰㌸晤ㄸ慤散〶㠵换〸㝤㐰ㅤぢㅢ㠰攲㑣づㅤ搴戵㐱ㅤ挷愰挷㌳㈸㘷㕤㜸㐱㜱慡㐵ㄱ㔰㥣㠸㈱愰㑥㘴㄰捥挸挸〱㜵㌲㝡㡢㠳攲捣つ㍣㜱㍤ㅣ㠳㘸㔰㥣扥愱㠷捣㑥〷搴㑦㘰㘳㥥㑡㐳㑥敤昰㌱㌸㡤〶愷搳㠰戳㍤〴搴ㄹ㘸戹昶㔱戸ㄸ搲㠷搴㔹㌰〲㈹㑥昹搰㔱㕤愴捥㘶搴㜳ㄸ㤵搳㌳扣愴㌸㈷愳〸㈹捥搸㄰㔲攷㌲〸愷㙥攴㤰㍡ㅦ扤挵㐹㜱㡡〷㥥戸攲㡥㐱㌴㈹捥昳搰㐳㘶愷㐳敡㐲搸㤸ㄷ搱㤰㜳㐰㝣っ㉥愶挱㈵㌴攰戴㄰㈱㜵㈹㕡搹㑤ち㤷㜴晡㠰扡ㅣ㌶〰挵愹㈱㍡愸ぢ搴捦ㄸ昴ち〶攵㌴づ㉦㈸捥摤㈸〲㡡㌳㍢〴搴㍡〶攱ㄴ㡦ㅣ㔰㔷愳户㌸㈸㑥〵挱ㄳ搷昴㌱㠸〶昵㈶㤶昴㤰搹改㠰扡ㄶ㌶收㝡ㅡ扥攵㙦㜰ㅤつ㝥㑥㠳户㘱㈰愰㝥㠱㤶㙢㤳挲㠵愹㍥愴㙥㠰ㄱ㐸㜱づ㠹㑥敢㈲㜵㈳愳摥挴愸㥣敦攱㈵挵㐹ㅥ㐵㐸㜱ち㠸㤰扡㠵㐱㌸ㄷ㈴㠷搴㙤攸㉤㑥㡡㜳㐶昰挴㔵㠳っ愲㐹㜱攲㠸ㅥ㌲㍢ㅤ㔲扦㠴㡤㜹〷つ㌹愹挴挷攰㑥ㅡ晣㡡〶㥣㘷㈲愴敥㐲换㐵ち㤷搷晡㤰扡ㅢ㐶㈰挵挹㈶㍡㙡㐰搲捡㉦攳㝢ㄸ昵㕥㐶㉤挷㙦㕦㉦㈹捥〶㈹㐲㡡㜳㐵㠴搴晤っ挲㐹㈳㌹愴㝥㡤摥攲愴㌸戹㠴㉣捣〷ㄹ〴ぢ昲攲っㄳ㍤㘴㜶㌸愴㝥〳ㅢ昳㈱ㅡ㜲昶㠹㡦挱挳㌴㜸㠴〶㥣㤰㈲愴ㅥ㐵㉢晢攱挳㐵挲㍥愰ㅥ㠷つ㐰㜱㔲㡡づ敡摡愴㝥换愰㑦㌰㈸㈷㤰㜸㐱㜱搶㐸ㄱ㔰㥣㔳㈲愰㥥㘲㄰㑥㉥挹〱昵㌴㝡㡢㠳攲㈴ㄴ〱昵っ㠳㘸㔰㔵攸搵㐳㜶㠱㝡ㄶ㌶收㜳㌴攴㉣ㄵㅦ㠳摦搳攰㜹ㅡ㜰攲㡡㠰㝡〱㉤搷㈶㠵㑢㥤㝤㐸扤〴㈳㤰攲散ㄵㅤ搵㐵敡て㡣晡㌲愳㜲愶㠹㤷ㄴ愷㤷ㄴ㈱挵挹㈷㐲敡㔵〶攱㉣㤴ㅣ㔲慦愱户㌸愹㍡戸〹愹搷ㄹ㐴㤳攲㤴ㄵ㍤㘴ㄷ愹㌷㘰㘳晥㠹㠶㔱㝦㠳㍦搳攰㑤ㅡ㜰㠶㡢㤰㝡ぢ㉤ㄷ㈹㕣戰敤㐳敡ㅤㄸ㠱ㄴ愷戹攸戴㉥㔲ㅢㄹ昵㉦㡣捡㈹㈹㕥㔲㥣㠷㔲㠴ㄴ㘷愹〸愹昷ㄸ㠴搳㔵㜲㐸㝤㠰摥攲愴㌸慤㐵㐸㝤挸㈰㥡ㄴ攷戶攸㈱扢㐸㝤〴ㅢ昳㘳ㅡ㜲摥㡢㡦挱㈷㌴昸㤴〶㥣ち㈳愴晥㡡㤶㡢ㄴ㉥㍢昷㈱昵ㄹ㡣㐰㡡昳㘱㜴㔴ㄷ愹扦㌳敡攷㡣捡戹㉢㕥㔲㥣戰㔲㠴ㄴ愷戳〸愹㝦㌲挸愱㘸攵㤰晡〲扤挵㐹㜱晥㡢㤰晡㤲㐱㌴㈹㑥㠲搱㐳㜶㤱晡㌷㙣捣慦㘸㤸昲㌷昸㥡〶摦搰㈰つ〳㈱昵㉤㕡搹摤ㄴ㉥㥥昷〱昵㍤㙣〰㡡昳㘶㜴㔶ㄷ愸ㅦㄸ戴〴愷攲ㄵ攷戸㜸㐱㜱㘲㑢ㄱ㔰㥣昶㈲愰㜰戶戶㐴慤㐲㉢〷ㄴ慥㠷摤〴㔰㙢攰㈶愰㉡ㄸ㐴㠳攲㘴ㄹ㍤㘴ㄷ㈸〳㌶收㈰ㅡ㜲㈲㡤㡦㐱㈵つ㜸搷㉢挵戹㌵〲㉡㠰㤶㙢㤳挲㉤〰㝣㐸つ㠱ㄱ㐸㜱㠲㡤㡥敡㈲㌵㤴㔱㌷㘳㔴㑥㠶昱㤲攲っ㤸㈲愴㌸㍦㐶㐸㔹っ挲㠹㌲㌹愴戶㐰㙦昱㑤㡡ㄳ㙡㠴搴㜰〶搱愴㌸慢㐶て搹㐵㙡〴㙣捣㤱㌴攴㡣ㅢㅦ㠳㉤㘹戰ㄵつ㌸〹㐷㐸㙤㡤㤶㡢ㄴ㙥㘴攰㐳㙡㕢ㄸ㠱ㄴ㘷攲攸愸㉥㔲愳ㄸ㜵㍢㐶攵慣ㄹ㉦愹㜵攸㉢㐲敡㉡㤸〸愹ㅤㄸ㠴㌳㙡㜲㐸㡤㐱㙦㜱㔲㥣㜹㈳愴慡ㄸ㐴㤳㕡㡦㕥㍤㘴ㄷ愹戱戰㌱㜷愴㈱愷收昸ㄸ㡣愳㐱㌵つ㌸㕢㐷㐸敤㠴㤶㡢㤴晦慦攳㕤㘰〴㔲㥣戲愳愳扡㐸敤捡愸扢㌱㉡愷搷㜸㐹摤㠵扥㈲愴㌸攳㐶㐸㑤㘰㤰扢搱捡㈱㌵ㄱ扤挵㐹㜱㡡㡥㤰㥡挴㈰㥡ㄴ攷改攸㈱扢㐸〵㘱㘳㠶㘸挸㌹㍣㍥〶㌵㌴〸搳㠰搳㝡㠴㔴〴㉤ㄷ㈹摣㔴挲㘷㥢慡㠳ㄱ㐸㍤攴㡡敡㈲㔵捦愸㔱㐶攵㍣ㅣ㉦㈹㑥扥㈹㐲㡡㔳㜳㠴搴㘴〶攱ㅣ㥤ㅣ㔲㝢愰户㌸㈹捥攵ㄱ㔲つっ愲㐹㜱㐲㡦て㠸㍤㘱㘳敥㐵㐳㑥昶昱㌱㤸㐲㠳㐶ㅡ㜰晥㡦㤰㥡㡡㤶㡢ㄴ㙥㡤攱㐳慡ㄹ㐶㈰挵㐹㐰㍡慡㡢搴㌴㐶㥤捥愸㙦挱挰㑢㡡戳㜴㡡㤰攲ㅣㅥ㈱戵㌷㠳㜰㌲㑦づ愹㔹攸㉤㑥㡡㤳㝥㠴搴㙣〶搱愴㌸昳㐷て㤹㥤捥ㄱ晡ㅣ搸㤸㜳㘹挸㔹㐱㍥〶昳㘸㌰㥦〶㥣㈸㈴愴昶㐱换㐵ち㌷昸昰㈱戵〰㐶㈰挵搹㐲㍡慡㡢㔴ぢ愳㉥㘴㔴捥㉣㤰搱㉥㘲换ㄹ㙤〵慢挳摥愲㘷㕥㐱㕡㌲㘴㔸㥡㙥改㕤摢㡥改〰㕣㘴ㄱ搴㕥㘲㌹㌷㈰㝤㈸捤㜶㜵愳攴㔴敥扤㔷㐱㥦敦㜳㐸㍣㜸㠴攷㍥㄰攲㐶つ㉢摦ㄵ㌷㝣㤳㝦慦㠳㍥㝦づ㍣㝢㔱㌸㝤昸㌰㤶㘰㠸㈳收戶㈵扢扢㝡扡㌲扤㘳㕡㌰搹㘵っ敦慢㤱㈹㈹〹㌶㔶晣〲ㄱ㝤㜳㜲挵捡㍢㜹㝦扦㔵扣捥㍣戰扣戳㙢㜵愷㡣愶〲㤷㕡昷愶㠵搷愰㐱㑣挳摦㠷昲搸ㄱ昰㉣㔶挹改㙣敥て㌹戴捣㘲㤹㤹挶挶〱㘸㔷㌷㑤㙤㕡搰ㅡぢ㠷ㄲ攱摡扡㜸㈴ㄲ㡥㐴㌰ㄵ㈲ㅥぢ㠶㤳㌵改㘸㝤㕤愴戶㍥ㅣ㠹㕡㔲㤵㘶㡣〳攱㘳戱づ㉤改づ㘲㡢〵㘹㘹㔱㔷㔱㡡〳㤸㑤㉤ㄱ挳扥㐴㈵㔴㔲愵㔴扡㝣搰㈰㔵敤戹晤㐵㕥㘹戹敦晥〱㠶挱捡㜲挵搵㠰戵㘹㑥ㅣ㘰昶扤愰㌳㌷㍣戳ㄵ㐳㌰て㠵〸㔸㘵ㄸ㌸〷㘴挴㈱㌷㙢㥡摡敡㥡㈱㘳㈴搰㌷〴㝤㔲㍡挷㥤ㅢ㝢㡣㈴㝡㌶㐷㑦敥㥤ㄸ㡤ㄴ扡户㐰㌷㉥㡡搷㤷挹㜳攳戳捡㥤攸㘶ㄵ搳㡥愵㔸ち㔳㜳㈳㤶㤴〱愵㄰㙣㐳ㄷㄷ攴㔵㠹㕥㙥昲敡㐲慣㈵㌷㌴㈸㜰㡤㈷㑣戸愱愸昳搱挳㡤㈵昷捤㌶㜵㥥づ搸攱捤づ㌸愱㡤㑥戴敤㌷扢㍥ㄶ㡦搵㐷愳㜵愱㔴㍣ㅤ㠹搵搴挵㔲挹㔰㙤㍣ㄱ㑣搶愶敡挳㤹晡㤸㌵㔸て愷ぢ㍥搶㄰摤㤲㌷㝢愸㙥㔱愷㉣戴昸㠶慢戳㌰㄰扥ㄹ〲戵〷㉡戳ㄷ㈲㘰㙤づ㈵ㄶ㑡㑣㐲㌵㐹搱㈴㌸㤳㤸慣㉤戴㜲ㄷ㕡散㑡㜱㈴㤵ㅢ戱愴㐶㌰㉣扢㡥㐶㔷ㅦ㤳㉤搱㉢㑣㡥㐷戲㝣㈶挷愲㌷㥦挹㔶㍡捦㜱〸〵㈶㕢㍢愱㡤攳搱戶㤹㈴㤲挱摡㜰㝤㌲㥤愸〹㈶㈳挱㘴㑤㉣ㄲ㠹㠴愲攱㜰戰㉥㔸㤷慡㡢挶慣㙤昴㜰㑥㠰㡦戵慤㙥〹㤳㔱扡㐵㥤摡〱㉤㘱㜲㠴㥢挹㈹㔰㤹㍦㠱〸㔸愳㘱㠰〵㝦㈶㘳戴㜲ㄲ㉤㠲ㄴ㘷搳㜵㈳㤶搴㔸㈸㠵挹㑦搱搵挷㘴ㅣ㝡㠵㐹愷㉦㤳㜶㕦㈶㉣㌸换㈰㉥㠰〴㤳㥤㥣搰挶㠵㘸摢㑣敡敡㙡㘳㤹晡㔴㑤㉡ㄸ㑤㐶愲愹㥡㘸扣㌶㕣㤷㠹挶㤳㌱〰挱昶㘲㐹㉤㥡㈳扣〸㍥搶㉥㝡㜰挲㘴㔷摤愲㑥㑤㐰㑢㤸㘴摣㑣㉥㠳捡扣ㅣ㈲㘰晤〸〶㔸昰㘷㌲㔱㉢敢㘸㔱㑦㜱つ㕤㌷㘲㐹〵愱ㄴ㈶敢搱搵挷愴〶扤挲攴〰㕦㈶晢昹㌲㘱㙤㔹〶㜱㍤㈴㤸㐴㥣搰挶つ㘸摢㑣〰㈲㥤愹慢㑦挷㔳戱㜰㈴ㄳ㡥挷搲㌵愱扡摡㘰㈲㔶㔳ㅢて㈷㈲㌱㑢捡捥ㅣ攱㡤昰戱敡昴攰㠴㐹扤㙥㔱愷㈶愳㈵㑣ㄶ戸㤹摣ち㤵㜹ㅢ㐴挰摡ㅤ〶㔸昰㘷戲㠷㔶㌶搰㘲㑦㡡つ㜴摤㠸㈵戵㈷㤴挲攴ㅥ㜴昵㌱㤹㠲㕥㘱㌲摤㤷㐹戳㉦ㄳ㔶㤱㘵㄰て㐰㠲挹㔴㈷戴昱㙢戴㙤㈶戱㔸㍡㔴㔳ㄷ慥㠹㈶敡搳㤱㜴㉣ㄵつ搷挴㐲㠹㘴㌲ㅡ㡢挴敡㙢㙢㤲㔶㤳ㅥ捥㠳昰戱㥡㜵㑢㤸㐸㙤㤹愳愷㑥敤つ㥤㌰搹搳捤攴ㄱ愸捣㐷㈱〲搶㑣ㄸ㘰挱㥦挹㉣慤㙣愶挵㌴㡡摦搱㜵㈳㤶搴ㅣ㈸㠵挹㌳攸敡㘳㌲て扤挲愴挶㤷㐹搰㤷〹敢挵㌲㠸攷㈱挱㘴ㅦ㈷戴昱〲摡㌶㤳㑣㌲ㄶ㡣愶愲愹㐸㈲㕥ㄷ〹愶愲㠹㔸ち㥢㑣㕤㈸㤶慡〹搶㐶㠲㔱㙢㕦㍤㥣ㄷ攱㘳㉤搰㉤㘱㈲㔵㘴㡥㥥㍡戵ㄸ㍡㘱戲㥢㥢挹㉢㔰㤹慦㐲〴慣㈵㌰挰㠲㍦㤳晤戴㜲㌶㉤收㔰扣㐹搷㡤㔸㔲〷㐰㈹㑣摥㐶㔷ㅦ㤳㠳搰㉢㑣㜶昰㘵戲㥤㉦ㄳ㔶㠶㘵㄰敦㐲㠲挹㈱㑥㘸攳㍤戴㥤捦㑥㌴ㅣて㈷挳㤱㘴慡慥㍥ㄲ㡤㘲㐷㔲ㅦ㡡搷攲㥢㈷㥡㠹㐷搲愱㤸搵慡㠷昳㍥㝣慣㐳㜵㑢㤸㐸扤㤸愳愷㑥愵愰ㄳ㈶㕢扡㤹㝣っ㤵昹〹㐴挰㘲㌹ㄸぢ晥㑣㌲㕡戹㠰ㄶ㉤ㄴ晦愰敢㐶㉣愹㘵㔰ち㤳㝦愱慢㡦挹㘱攸ㄵ㈶〱㕦㈶㤵扥㑣㤶敢㍣㕦㈱ㄴ㤸戴㍢愱㡤慦搱戶㤹搴愵㔲愱摡㘰㌰ㅣ㑢㈷戸㥤搴挶㙡㘲㘱摣愳㉥ㄶ捦㠴ㄳ戱㐴㙤挴敡搰挳昹〶㍥㔶愷㙥㝤换㤶㤴㠶㌹㝡敡㔴㌷㜴挲愴搴捤攴〷愸捣㤲ち㌲㘱改ㄷ慤ㄲ㐳愱改㜳㡣㘲㤴愲摦㝢攰㔳㠶扥摣〳㥦㜲昴攴ㅦ昸㔸扤㑥㜴愱㘸敥捦㘱昱㠶〳㘶㈵捣搵㉡㍤㙥摥昶扣て敡ㅡ昴ち搴㉦扥昶晢㌲晦㈷㝡昳扦捣搷敡㍣㐳ㄱち㔰㡦㜰㐲ㅢ㥢愱敤㐰慤〱搱㥡㔰㌲㔸ㄳ㡦㐷挲㠹㜰ㄴ㕦攳昱㥡㜴っㅢ㔹㉡ㄵ慣㡢㔹㐷敡攱っ㠳㡦㜵㤴㙥挹㠶㈶㜵㘴づ㥣㍡㜵㉣㜴〲昵慦ㄸ㑣摦〱捥㜰愸捣ㄱ㄰〱㡢㘵㘲㐲昵㍤挰㌹㕥㉢てㄵぢ㡡㔱㜴摤㠸㈵㜵㈲㤴戲愱㙤捦㐴散攱敢㘴昴ち㤳㜷㝣㤹扣攵换㠴挵㘱ㄹ㐴ㄵ㐲㠱挹㑦㥣搰挶㔸戴㥤て㕦㕤㝤㈶ㄸ㡦挷㐲㜵挱愰散㤰㌲戵㜵㤱㥡㔸㍣ㅣづ㐵㌳戵昱㤰㜵慡ㅥ捥㡥昰戱㑥搳㉤㘱㜲扡㙥㔱愷捥㐲㑢㤸扣收㘶戲㌳㔴收㉥㄰〱㡢〵攱㠲㑣捥搱捡愵挴戱㡣㘲ㄲ㕤㌷㜲敤捦㠵㔲㤸㠴㤸㠸㍤㝣㥤㡦㕥㘱昲慣㉦㤳愷㝤㤹戰っ㉣㠳愸㐵㈸㌰戹搰〹㙤搴愱敤㙣㈷㤱㔴㕤㌸㤵挹愴㘲㤹ㄴ㝥攷搴㐴㠳㠹㐸㑤扡㍥㕡ㅦ慡㡦挷㠳㜵㐹敢㈲㍤㥣㝡昸㔸ㄷ敢㤶㌰戹㐴户愸㔳㤷愳㈵㑣ㅥ㜷㌳搹ㅤ㉡㜳て㠸㠰挵摡㙦㐱㈶㔷㘸㈵㘷昲换㡤㠳捤㈶扡㙥攴摡慦㠳㔲㤸㑣㘳㈲捤攴㙡昴ち㤳㝢㝤㤹摣敤换攴ㅡ㥤㘷㈶㐲㠱挹戵㑥㘸㘳ㄶ摡㌶㤳㑣㌸ㅡ慦㡦攲㍢㉡ㄶ㑥㐶㔲㌸搶ぢ搵搷愷㌲愱㜰つ㍥㍣挱㔰㈶㘱㐹㌱㤸挳㥣つㅦ敢㍡㍤㌸㘱㈲㜵㘰慤㔳㌷㐰㈷㑣㝥改㘶㌲ㅦ㙥收㍥㄰〱敢㐶㍤ㅣ扦ㅦ〷㌷㘹攵㑡〶㕣㐵戱㠴慥ㅢ戱愴㙥㠱㔲㤸散㡦慥㍥㈶户愱㔷㤸㕣攷换攴㕡㕦㈶户敢㍣〷㈳ㄴ㤸晣搲〹㙤ㅣ㠲戶捤㈴〸っ挹ㅡ晣㘴㑡㠶㌳㤱㘸㙤㈸ㄱ慣慢慤㐹搵㘶㐲㌱㝣㤵㠵愳㜵㤶㤴㝤㌹挲㔶昸㔸㜷敡挱〹ㄳ愹昸㙡㥤扡ㅢ㍡㘱㜲㠵㥢㐹ㄲ㙥㘶ち㈲㘰摤愳㠷攳挷攴㕥慤攴敤㄰攴捥捣收㜲扡㙥㈴㤳晢愱ㄴ㈶ㅤ攸敡㘳昲㙢昴ち㤳㜳㝤㤹㥣攳换攴㐱㥤攷㜰㠴〲㤳摦㌸愱㡤㙥戴㙤㈶㤱㜰㙤㙤㌴㔲㕢ㄳ慢〵㤳㜴㈴ㄸぢ㘶㙡敡敢攳愱㜸㌸㕡㤳挲㌷㤷㈵〵㕥づ戳〷㍥搶挳㝡㜰挲攴ㄱ摤愲㑥㍤㡥㤶㌰㌹捤捤㘴㌵㔴收ㅡ㠸㠰挵搲㙤挱捦捥ㄳ㕡㜹〲㤳㥤㐸㜱っ㕤㌷㤲挹㔳㔰ち㤳攳㤸㠸㍤㝣㍤㡤㕥㘱昲㘳㕦㈶㐷昹㌲㜹〶㑥㌲㠸㤳㄰ち㑣㥥㜵㐲ㅢ㈷愳㙤㌳㐹搷㈶㔲㤱㘴扣㈶㤶㑡愴㈳㤹㘸㈲㥥挸搴攳㔹㥢捥㠴〰㈸㤲戲愴㤶换ㄱ㥥〲ㅦ敢昷㝡㜰挲攴㜹摤愲㑥扤㠴㤶㌰㔹攵㘶㜲㍡㔴收ㄹ㄰〱㡢㐵摡㠲㑣㕥搶捡搳㤸散㜴㡡昳攸扡㤱㙢晦㉡㤴挲攴〲㈶㘲て㕦慦愱㔷㤸ㅣ收换㘴㤹㉦㤳搷㜵㥥㑢㄰ち㑣摥㜰㐲ㅢ㤷愲㙤㌳愹挷敥㌴㔶㠷摦〱愹摡㔰㈴㤴っ㘱㥢㠹挴㔲㜵㌵改㜰㈶㥣捣搴愶㉣愹摡㜲㠴㤷挱挷晡戳ㅥ㥣㌰㜹㔳户愸㔳敦愰㈵㑣ㄲ㙥㈶㔷㐲㘵慥㠳〸㔸ㅢ㘱㔰㤰挹㕦戴㤲昷㔱㤰㕢㜵㥢㍦愷敢㐶慥晤㝢㔰ち㤳敢㤹㠸㍤㝣㝤㠰㕥㘱戲搸㤷挹㐲㕦㈶ㅦ敡㍣㌷㈳ㄴ㤸㝣攴㠴㌶㙥㐱摢㘶ㄲ㑢搷搷㐶挲挹㝡散㑡愲ㄱ㙣㈸搸㕥㐲㜸㘴愲㜵㤱㜸㈸㠳ㅦ㑣ㅦ敢攱摣ちㅦ敢ㄳ摤ㄲ㈶㥦敡ㄶ㜵敡㌳戴㠴挹㍣㌷㤳㍢愰㌲敦㠴〸㔸㝦㠷㐱㐱㈶㥦㙢㈵㙦慤㈰户ㄶ㌷敦愳敢㐶慥晤㍦愱ㄴ㈶て㌰㤱㘶昲〵㝡㠵挹㔴㕦㈶㔳㝣㤹㝣愹昳㍣㠴㔰㘰昲㙦㈷戴昱㌰摡づㄳ晣㌰㠸㠵㈲昱㜸㉤㝥㐴㘶戰㡤挴㠰㈶㕡㔷㤷慥つ挷攲愹㜸㥤昵㤵ㅥ捥㈳昰戱扥搶㉤㘱昲㡤㙥㔱愷扥㐷㑢㤸㑣㜶㌳昹㉤㔴收ㄳ㄰〱敢〷ㄸㄴ㘴㐲㡤㈸慦㈴㤳㜵ㄴ捦搱㜵㈳〹㤴㐲㈳㑣㥥㘷㈲昶昰㔵㡥㕥㘱㌲搱㤷挹〴㕦㈶ㄵ㍡捦ㅦ㄰ち㑣㔸㐵㘵㌴攳㘵戴㙤㈶ㄹ㥣㙦㐹㠵㤲㠹㔸㍡㥤㡣㘰晦ㄱて愵ㄳ挹㥡㈸㑥㔳㠵愳改㘰㝤摣ㅡ愴㠷昳ち㝣㉣㤶㔹㘵㜰挲㐴敡慤㠸㘷㔲愷㔸㑡ㄵ㈶㍢戹㤹扣づ㤵昹〶㐴挰ㅡち〳㍣晤㡦㘳㔹㘵ㄵ㈵㙦挰㈰昷㙥㌷㌷搲㔵㤸㐸昵㤴晤敦㌲ㄱㄶ攴挵敡愹㌰搹搶㤷挹搶扥㑣㠶敢㍣ㅦ㈲ㄴ㤸戰㕥㉡㑣㍥㐲摢㘶ㄲ慤愹㡤㈵㙡㙡㤲攱㔰慣㌶㤲㠹㘳㑦ㅢ㑣㈴㤲㌸㌴㠹攲㉢愸づ摦㍢㔲㕥攵㜰㍥㠶㡦挵㠲㙡㤶挹㔶扡㐵㥤㘲搱㔴㤸㙣攱㘶昲㌷愸捣捦㈰〲搶㈸ㄸ攰改捦㘴㍢慤攴㍤ㄹ攴㕥昳收㤷㜴ㄵ㈶㔲㈷㘵晦㔷㑣㠴〵㜹㡤㠱㡢㌰㌱㝣㤹㤴晢㌲愹搲㜹扥㐳㈸㌰ㄹ㡢戶㌰昹ㅥ㙤㥢㐹㌸㥣慣㑤㠶挲昵㌵昵㌵昸㈶㡥挶攳㠹㔰ㄸ晦〷㤳挹っ㜶戸戱㠸戵愳攳㘳晥〰ㅦ㙢㥣㙥挹㜶㔲慤㕢搴㈹㤶㐷㠵挹昷㕦戹㝥敦㤴ㄹ㔸㤵㜲㠸㠰挵ち㈹㥥晥㑣㔸㌹ㄵ攵㥤戴昸ㄵ挵㘰扡ちㄳ愹㠸戲㙢㈸扡晡㤸戰㈲㉡㑣㍥㐷挲晣ㄳ扡㥦愱㌷晦㌷攰㈴㥤㘷㜳㠴〲ㄳ搶㐰㠵挹ㄶ㘸摢㑣搲挹㔸㍣ㅡ㑣搷㠵㌲㤹㘰愴㉥ㅣ㠹攳愳㤴挰㑦挰㘸㌴ㄸ㠹挴搲ㄹ㑢㑡愶ㅣ捥㜰昸㔸㉣㤲㌲㠲㈹㑣挲扡㐵㥤㘲㈱㔴㤸㝣攴㘶戲ㄵ㔴收搶㄰〱慢ㅥ〶㜸晡㌳㘱㡤㔴㤴扣㜳㠳摣换摦ㅣ㑤㔷㘱㈲戵㑦昶㔷㌱ㄱㄶ攴戵〷散㠵挹㥦㝤㤹扣攱换㠴ㄵ㔰挹㔳㡤㔰㘰挲㙡愷㌰搹〹㙤㥢㐹㍣㤶慣ぢ挶ㄲ㜱ㅣ搸㠷㈳昵㜵㜵昱㘴つ晥㠸ㄷ㑥㜶㘷攲戵㠹㜸愸搶摡换昱㌱㜷㠶㡦㌵㐵户㠴㐹愳㙥㔱愷㥡搱ㄲ㈶㉦扢㤹㡣㠷捡㥣〰ㄱ戰愶挱〰㑦㝦㈶慣㠶㡡昲㘱㕡㍣㐲ㄱ愶慢㌰㤱㉡㈷扢㙡㤹〸ぢ昲㘲㤵㔳㤸㍣攵换攴〹㕦㈶戳㜵㥥ㄸ㐲㠱〹敢㥡挲㘴㌲摡㌶㤳摡㔴㑤ㅡ愷昸㐳㠹㈸づ㘷㜱晥㍦ㅥ㡣㘷㙡㤳搸戱㠴㌲㜱㥣搵慣戱收㍡㍥收敥昰戱㔸昸㘴〴㝢㍢㤹慦㕢搴㈹ㄶ㌷㠵挹挳㙥㈶㝢㐱㘵㑥㠱〸㔸㉤㌰挰搳㥦〹敢㥥愲㝣㤲ㄶ㑦㔱捣愰㉢㤹㔸㉣㠳㡡㜲㈶扡㠶㤶㔵戰㤲户扢愷㔸收㝦㙤昷㜸敦㙤昶愷攱戶昹㥣挸㔳㔲㠶㡢㕡敤㑢㐱换㑢㈷晦㘷戱㔸㡥攳㤵攰㝣㔵摣㠵戵晥㍦挴㈱搵㙣㠱㡥ㄱ㐷攳㘵捥挶ち㔷ㅣ㠸搵つ晡つ戱扦扦㑤〶挷㤲㤱ㅤ㌳㝢㔰慤挳摦戸㕢搸搵搸昷〷搲㌶搷㔵扣昱晡敥敦搵搹㥥挶㐴て敥㈳搰㥢搶㙥昳扢晢晣㜰㌷㜵ㄴ㕥愱ㄸ捦㝢挵㡦捣戶㕣㤷搲㡥捡昶捥散散挱摦㌵㐸愷㜴挴ㅥ㕣㙥㕡㕥㕡愶㝣敦㕤攱晣㈹㌴㤴つ㜵㠰㘹㥤㉢㍢㠸㘰㤴捦愵挴㔳摢㝡攵㔲晣敤愰㔷㈶敢戸挶㕣㠲㙡ㄸ搷㌲㉥㕣昱㑢扣ㄳ〳㐸㤲㑢㥥㈹昹〸㤸昳ㄱ㔱昱戳捦㜸散ㅡ搶㡡〶扥㈵㜰㐵㙦捥攳戳扤㥣收ㄴ晢晦㑡攷㝦㙢捡戰㐳戵挷挱慡敡摣挶㡡户㡥戹昲敦㌷散㕥晤戳㕢㝦㜰晥㍦收挸ㄱ户捣㜸晢㠸ㄳ昷扡昴ㄲ㍥慥摦㑢㉤㠵㐷㌵攲㤸㙦㔳扣㐳㈱扢㠵㥢㌱㠸搷㜰捤㜰摥晤挳㙦㜲ㄴ摥晢㠷㕢㉣愶攲㔹㘲㉥挲㜸㠷㤶愹づ㌴昸挱㔱㌷挰㠳㕢㉢㔷搵㕣挲戵散㐲㌷㌷㌲㘵戲㑣㙡散㡦㍥戰㍣㘰㕣㔸㕤〷㍢扤晥戸攱㈹ㄴ挳㝡㘰㌲㌰ち慣㠵㡡挷㈶㔳㌸ㄲㅥ㝥ㄴ慥㜲㔶㌶㡦挲㍡㐷攱扤㠹戸挵昲㈹㥥搸改搸ㄴ㡥㐳㐳㈸㕣〱㡦㍥ち㐹㔲㘰昹搲愶挰挲愸㤱戶㈹㉣〶㠵㑢㜳㈸㉣㈵㠵㔳㘰㌲㌰ち慣㝥づ㡣挲搹昰昰愳㜰㐱㈱ち攷㍢ち敦㥤挴㉤ㄶ㑣昱挴昵㔶㌶〵㔶㍤㠵挲戹㙥ち㕤愴㜰ㄱ㔴㌶〵㤶㐲㡤挳㙤ちぢ㐱攱慣ㅣち㍤愴㜰ㄹ㑣〶㐶攱㜲敤戱挹摢〲㙢㥤㝥ㄴ㑥㉤㐴攱㈷㡥挲㝢㍢㜱㙢㍤㈲攱㠹换慥㙣ち慣㜳ち㠵㤳摤ㄴ㡥㈴〵㤶㈸㙤ち㉣㝥ㅡ㐷愳捦㘸ㄸ搷㌸ㅢㄸ㡥捦挱㜰っ㌱摣ち㥢㠱㘱㘰㠹㔳㍣㌶ㄹ挳〶㜸昸㘱㌸扡㄰㠶愳ㅣ㠵昷愶攲搶㍤㠸㠴㘷㠹㜹㤲㡤㠱愵㑤挱㜰㠴ㅢ挳㈹挴昰㈰㔴㌶〶搶㍢㡤㔳ㅤっ㑤挰戰㉡〷挳改挴挰㐲攵挰㌰戰慡㌹㌰っ慣㘸晡㘱㌸扣㄰㠶ㄵ㡥挲㝢㙢㜱敢ㄹ㐴挲戳挴晣愹㡤㠱搵㑣挱搰改挶㜰ㅥ㌱扣〸㤵㡤㠱㈵㑥攳〲〷挳摥挰㜰㔸づ㠶㡢㠸攱ㄵ搸っっ〳ぢ㤹〳挳昰㈶㍣晣㌰愴ぢ㘱㐸㌹ち敦つ挶慤户ㄱ〹捦ㄲ昳㘷㌶㠶㜷搱㄰っ〹㌷㠶㉢㠹㠱戵㐷ㅢ〳慢㥡挶㔵攸挳搷挴ㄲ㔰㌸㈴㠷挲㌵愴挰㙡攴挰㈸戰㜴㌹㌰ち晦㠰㠷ㅦ㠵晤ぢ㔱搸捦㔱㜸敦㌲㙥戱摡㠹㘷㠹㜹扤㑤攱㉢㌴㠴挲㘲㌷㠵ㅢ㐹攱ㅢ愸㙣ち慣㘳ㅡ㌷摢ㄴ收㠳挲㠲ㅣち户搲昸㕢㤸攸敦捦㘱㍦愰㌱㌰㈴㌴ㅦㄸㄲ搶ㅢ慢戹㈲㥥攳㠷戹㠵㤰捣㜱ㄴ摥晢㡥㕢慣㔵㘲挰昸㈱㙢㈳㘱挱㔱㤰捣㜲㈳搹挰戵ㅣ〶㤵㡤㠴㔵㐸攳ㅥㅢ挹㈲㈰㤹㥥㠳攴㍥㈸㠶つ㠷〹㥥〳㌸㡡㘲愹㔱㍣㌶㜹㘷㌹ち收搵㍥ㄴㅡぢ㔱㤸攲㈸扣㌷ㅦ户㔸㥤ㄴちて搹ㄴ慡搰ㄶち㝢扡㈹㍣㐲ち㍢㐲㘵㔳㘰摤搱㜸っ㝤晣捥㤸〶っ㤳㜳㌰晣㤶ㄸ㜶㠶つ㥥〳挰挰敡愲㜸㙣㌲㠶㐹㌰慦昶挱㔰㕢〸㐳挴㔱㜸㙦㐱㙥戱㈰㈹ㄸ㥥戱㌱戰慡㈸ㄸ㙡摣ㄸ㥥㈳㠶㝡愸㙣っ㉣㌵ㅡ捦愳て㝢㠹晤㐰㘱㘲づ㠵ㄷ㐹㘱㜷㤸攰㌹〰ち慣㈷㡡挷㈶㔳㘸㠲㜹戵て㠵㕤ぢ㔱搸挵㔱㜸敦㐳㙥戱〴㈹ㄴ晥㘸㔳㘰ㅤ㔱㈸散攴愶昰㍡㈹捣㠶捡愶挰攲愲昱㈷昴㜱㘳㤸づっ㘳㜳㌰扣㐹っ昳㘱㠳攷〰㌰戰㠴㈸ㅥ㥢㡣㘱〹捣慢㝤㌰㙣㕦〸挳㜶㡥挲㝢㌷㜲㡢㔵㐷挱昰慥㡤㠱愵㐳挱戰慤ㅢ挳晢挴搰ち㤵㡤㠱昵㐴攳㐳〷挳㔴㘰搸㌲〷挳挷挴㤰㠴つ㥥〳挰挰慡愱㜸㙣㌲㠶攵㌰慦昶挱戰㜹㈱っ㤶愳昰摥㤳摣㘲愱㔱㌰晣摤挶挰㙡愱㘰搸捣㡤攱ㅦ挴挰㐲㥦㡤㠱㈵㐴攳㕦攸挳㘷㘲㕦㔰〸攴㔰昸㤲ㄴ㔶挳〴捦〱㔰㘰㥤㔰㍣㌶㤹挲㌱㌰慦昶愱㔰㔱㠸㐲戹愳昰摥㤸摣㍡づ㤱㠴挲㜷㌶〵搶〷㠵㐲愹㥢挲て愴挰搲㥥㑤㠱㐵㐳㠳㝦っ㥢㥦㠹㘶㘰昸晥摦敥摦㤹㘵搰っ㍢ㅤ㌶㜸づ〰〳㑢㠳攲戱挹ㄸ㔸ㄶ慣昶挱昰ㄵ㠶攳晢㙢晢摦㡥挲㝢㝢㜲㡢搵㐴挱㘰㘲散昸戵捤㤲愰㘰昸〲ㅥ㝤扦㌳〷㐳愹㉥㠳捡挶挰㍡愱㌱搴挱㌰ㄳㄸ㍥捦挱㌰㡣ㄸ慥㠴つ㥥〳挰戰㑥㝢㙣㌲〶㔶〲慢㝤㌰㝣㕡〸挳㈷㡥挲㝢㤳㜲㡢〵㐴挱㌰搲挶挰㉡愰㘰昸挸㡤㘱㉢㘲戸ㄵ㉡ㅢ〳㑢㠳挶㌶づ㠶ㄹ挰昰㕥づ㠶㔱挴挰㥡ㅥ㥥〳挰挰〲愰㜸㙣㌲㠶晢㘰㕥敤㠳攱敤㐲ㄸ摥㜲ㄴ摥㕢㤵㕢慣ㄹち㠶㉡ㅢ挳㐳㘸ぢ㠶㍦扢㌱散㐸っ㡦㐰㘵㘳㘰㌵搰愸㐶ㅦ㜶つ晢㠳挲㙢㌹ㄴ㜶㈶〵㔶昱昰ㅣ〰〵㤶晣挴㘳㤳㈹㍣〷昳㙡ㅦち㝦㈸㐴攱㈵㐷攱扤㕦戹挵㉡愱㔰昸㤱㑤㠱愵㍥愱昰㠲㥢挲㈴㔲㜸〵㉡㥢〲敢㝦㐶〸㝤摣㌵捣〲㠶㘷㜳㌰㠴㠹攱㜵搸攰㌹〰っ慣昲㠹挷㈶㘳搸〸昳㙡ㅦっ㑦ㄶ挲昰㠴愳昰摥戵摣㘲㘱㔰㌰挴㙣っ慣敥〹㠶挷摤ㄸ㜶㈷〶ㄶ收㙣っ㉣昹ㄹつづ㠶㜹挰昰㜰づ㠶扤㠸攱㙦戰挱㜳〰ㄸ㔸搸ㄳ㡦㑤挶昰㈵捣慢㝤㌰㍣㔰〸挳晤㡥挲㝢敦㜲㡢戵㐰挱㌰捤挶挰㠲㥥㘰戸搷㡤㘱〶㌱戰ㄶ㘷㘳㘰㤵捦㤸改㘰攰㙦慣扢㜲㌰捣㈶〶㤶攷㘰㌶〰っ慣攵㠹挷㈶㘳ㄸっ㡦㙡ㅦっ户ㄷ挲㜰㥢愳昰摥挱摣ㅡ㡡㐸㠲㘱㕦ㅢ挳收㘸ぢ㠶㕢摣ㄸ㕡㠸㘱㌸㔴㌶〶ㄶ昶㡣㐵づ㠶㐶㘰戸㈱〷挳ㄲ㘲搸ち㌶〳挳挰昲摤挰㌰㡣㠶㠷ㅦ㠶昵㠵㌰㕣敢㈸扣昷㌱户㔸昱ㄳっ〷摢ㄸ慡搱ㄶっ㔷扢㌱戴ㄲ挳捥㔰搹ㄸ㔸换㌳攲づ㠶㌹挰㜰㐵づ㠶㈴㌱㡣㠷捤挰㌰戰㘲㌷㌰っ㘱㜸昸㘱戸愴㄰㠶㡢ㅤ㠵昷㙥收㔶㉤㈲〹㠶㌶ㅢ㐳っ㙤挱㜰愱ㅢ挳㜲㘲搸ㅤ㉡ㅢ〳换㜷㐶㠷㠳㘱㉥㌰㥣㥢㠳愱㡢ㄸ昶㠲捤挰㌰㑣搱ㅥ㥢晣愱㤸〱て㍦っ㘷ㄶ挲㜰㠶愳挸扢愷㌹敢㝡扥㈵ㅢ搷ㅤ户㕤㝦ㄳ㝣ㄸ㍥㠹ㄵㄹ㕥㔸㌶㌸㘳㜷戳ㄴ㠷敢ㅡ摢摡摢攵㤲挰㈱戸〱㜱㌷晥㉡昷ㅣ摣㘹ㅢ户ㅤ㙥㘹㜳晥搲敢㑣摣㠱㥢昷㜳搵户戸㌵愵㐵㘷㈳㌳扦ㅢ昷扣ㅤ㤴㤹搹㠳㍢愴愷㉡昱㔷㠵㝢㝢搳摤㥤晦ぢ㜷㈷挶㐵㥡扣扢つㅥ昶㝤㠹㝤慦㡦攴㠵㡦晤摣㌸㍡换㐳晦戱敤㔲摥户昸㍦扢㔹扡戱ㄲ㥢㔸昶㕥摣㈹搷扤戸换搵㘹㜸㤳敤㌹ぢ挷㤶㐸摤っ㘵攱ㄲ㜳㌵㌷搷㌵㄰晣㝢戹㔲㐳㠶〸㤸㙢搱㈳㔷捡㡡㈸愹㤸㡤つ挱扢㝡扣㘶㤵㌷ㄸ㈹昱晣搱散挱㠳戹捥晡㔱捥㝡㕤㝦挵挲㌲㔸づ敡㘸㡤㜷㜷挷搷㔶㜶戴戶愷㍢㤷昶㉥慢㙣㕤㠵敡㈸敥㈱㡥㜱攰㉦㜰㥢㐷攲㝦愶攲㑢㉤㐲㐴㙥㤹㈶㔷户㕣㥤攰扢㘲㍦收ㅡ㜰挵戲㉢㜵㉣扢㜸昹慦扤㔲㙡〹㘲㜰挵昴㐳ㅤ㠸〶㠷㙢ㅥて换扥㜴慣㔰戹搲ㅤ攵㥢敥愴晣㜴愷㜸搲戱㤸㤵㤳㙥愹㑥㜷慡㍢ㅤ㑢㐱慥㜴㉢㝤搳㥤㤱㥦敥㉣㑦扡㉥㙦扡ㅥ㥤敥ㅣ㜷㍡搶㕣㕣改㍡㝤搳㥤㤷㥦敥〲㑦扡㈳扤改㡥搱改㉥㜲愷㘳㙤挳㤵㙥愹㙦扡㑢昳搳㕤敥㐹㜷㡡㌷摤改㍡摤ㄵ敥㜴慣㈱戸搲ㅤ敡㥢敥慡晣㜴搷㜸搲㥤攷㑤㜷㤱㑥户摥㥤㡥攷敡㕤改昶昷㑤昷㡢晣㜴㌷㜸搲㕤改㑤挷㔳昷戲㘵摥攴㑥㜷㝤㙥扡〵扥改㙥捤㑦㜷扢㈷摤㡤摥㜴户敡㜴㜷戸搳昱㠴戳㙢敤㘶晢愶扢㉢㍦摤摤㥥㜴ㅢ扣改敥搳改敥㜵愷攳㤹㕤㔷扡㘶摦㜴て攴愷㝢搰㤳㡥㈷㠱㜳㍥㜷扦搵改ㅥ㜲愷攳ㄹ㔴㔷扡〶摦㜴㡦收愷㝢摣㤳敥㌹㙦扡ㄷ㜵扡㈷摣改㜸慡搲㤵慥捥㌷摤敦昲搳㍤攳㐹昷扡㌷摤㥢㍡摤㜳敥㜴㍣㈵攸㑡㌷挹㌷摤ぢ昹改㕥昲愴㝢摦㥢敥㘳㥤敥㘵㜷㍡㥥㝡㜳愵摢挵㌷摤ㅦ昳搳扤敥㐹昷て㙦扡㉦㜵扡㍦戹搳昱ㅣ㤷㉢㕤㤵㙦扡户昲搳扤攳㐹昷㠳㌷ㅤ捦㜸挹攷敥㉦敥㜴㍣㤷攴㑡户慤㙦扡昷ㄹ㍢昷ぢ攸㐳㜶戹扥㠰㜸摡㈹㘷换ㅣ㠶づ㐹昷㌱ㄶ晡扥㠰㐶愲攱㑡㌷摣㌷摤㕦㘱攴㐹昷ㄹ扢㕣改㜸㝡㈷㈷ㅤ捦攰㐸扡捦戱搰㤷㡥攷㐶㕣改㠶昸愶晢ㄷ㡣㍣改扥㘴㤷㉢ㅤ㑦愳攴愴攳愹ㄲ㐹昷ㄵㄶ晡搲昱㈴㠴㉢㕤㠵㙦扡㙦㘱攴㐹昷㍤扢㕣改㈶愱㥤㤳㡥愷㈴㈴㕤㐹愵㉢ㅤ㝦散扢搲㝤晦愵摦㔱㔱ㄹ㍣㍣改㉡搸攵㑡挷昳〲㌹改昸搳㕦搲つ㜲愷攳㡦㙡㔷扡㉦㝤搳〵昲搳つ昱愴攳敦敦㥣㜴戳㜵扡捤摣改昸攳搵㤵敥㌳摦㜴㥢攷愷ㅢ敥㐹挷摦戹㌹改㤶攸㜴㈳摤改昸㈳搱㤵敥㐳摦㜴㕢攷愷摢搶㤳㡥扦㈷㜳搲昱㈷愳挰摣捥㥤㡥㍦挶㕣改摥昱㑤㌷㍡㍦㕤㤵㈷摤㜲㙦扡㉥㥤㙥㐷㔷扡㡡搵攸摤攴㐳㜷㑥㔷ㅢ㡥ㅦ㌹敤改㈴晦昶つ晦㠲捡昸㜶ㅣ㠰㙦挲ㅦ慣ㄹ㠷愴㡡㐷摣㡣㘱㔶戳㠵〵扥㠶昱戸㤷ぢ㤵㍣㑡㔶㍣愶攵愰捣㥤㘸挳挳㔹昱搸搹敤挱㐳搷慣〷て㑢挵㘳ㄷ摡昰㠸㔴㍣㜶㜵㝢昰攸㌳敢挱㈳㑢昱搸㡤㌶㍣愸ㄴ㡦昱㙥てㅥ㐰㘶㍤㜸㜰㈸ㅥㄳ㘸挳攳㐲昱昸㤱摢攳愲ㅣてㅥ摦㠹挷㐴摡昰搰㑥㍣㈶戹㍤㜸ㄸ㤷捤挱㐳㌴昱〸搲㠶㐷㘷攲ㄱ㜲㝢昰㐸㉣敢挱愳㉣昱愸愱つて戰挴㈳散昶攰挱㔴搶攳㔶敤ㄱ愱つ㡦㤱挴愳搶敤挱攳愱慣〷㡦㜵㈴㐷ㅤ㙤㜸㤸㈳ㅥ昵㙥てㅥ搲㘴㍤㜸戸㈲ㅥ㔱摡昰㐸㐵㍣㘲㙥てㅥ㤵㘴㍤㜸挴㈱ㅥ㤳㘹挳㠳つ昱搸摤敤挱〳㡢慣挷敦戴挷ㅥ戴攱昱㠲㜸㌴戸㍤㥥换昱攰昷扥攴搸㤳㌶晣捡ㄷ㡦扤摣ㅥ晣㝡捦收攰㔷户㜸㑣愱つ扦戵挵愳搱敤挱㙦攸慣〷扦㝤挵㘳㉡㙤昸挵㉢ㅥ㑤㙥て㝥挹㘶㍤昸〵㉡ㅥ捤戴攱㜷愷㜸㑣㜳㝢昰㝢㌲敢挱敦㐰昱㤸㑥ㅢ㝥晤㠹挷っ户〷扦敡戲ㅥ晣ㅡㄳ㡦扤㘹昳愵昶㤸改昶攰户㔵搶㠳摦㐴攲㌱㡢㌶晣ㄲ㤲ㅣ戳摤ㅥ晣挲挹㝡昰换㐴㍣收戰㥢摦㈳攲㌱搷㔹㘰㘳ㄸ扦㌳戲ㅥ晣㍥㄰㡦㜹散收㔷㠱㜸捣㜷ㄶ挴㠳扢晤慣〷㜷改攲戱て扢戹㌷ㄷ㡦㝤㥤〵昱攰㥥㍢敢挱扤戲㜸㉣㘰㌷㜷挸攲搱攲㉣㠸〷㜷扥㔹て敥㔸挵㘳㈱扢戹㑦ㄵ㡦㐵捥㠲㜸㜰晦㤹昵㤰ㅤㅢ㔶捦㕣㡣㙥晤戰戸㠳㤳㜳㙢㑢戰㠰㤲㥣散捣昲慣戸㔳ㄳ慢晤㙤㉢搹㠱攵㔹㜱㐷㈶㔶〷摡㔶戲搳捡戳攲捥㑢慣づ戶慤㘴㐷㤵㘷挵ㅤ㤶㔸戵摡㔶戲㜳捡戳攲㑥㑡慣攲戶㤵散㤰昲慣戸㘳ㄲ慢愴㙤㈵㍢愱㍣㉢敥㡣挴㉡㙤㕢挹㡥㈷捦㡡㍢㈰戱㕡㙡㕢挹捥㈶捦㡡㍢ㅤ戱㙡戳慤㘴〷㤳㘷挵ㅤ㡤㔸㉤户慤㘴愷㤲㘷挵㥤㡢㔸㜵搸㔶戲㈳挹戳攲づ㐵慣扡㙣㉢搹㜹攴㔹㜱㈷㈲㔶㠷摢㔶戲挳挸戳攲㡥㐳慣㝡㙣㉢搹㐹攴㔹㜱㘷㈱㔶㉢㙤㉢搹㌱攴㔹㜱〷㈱㔶慢㙤㉢搹ㄹ攴㔹㜱愷㈰㔶㙢㙤㉢搹〱攴㔹㜱㐷㈰㔶㐷摡㔶昲愱捦戳攲㠷㕦慣㡥戶慤攴㠳㥥㘷挵て扣㔸ㅤ㘳㕢挹㠷㍢捦㡡ㅦ㜲戱㍡捥戶㤲て㜴㥥ㄵ㍦搸㘲㜵㠲㙤㈵ㅦ攲㍣㉢㝥㤸挵敡㈴摢㑡㍥戸㜹㔶晣〰㡢搵㈹㘲㘵改て慢攲攷㔳㑥㝡慦挱㠱ㄶ㙢攵㔳攱㕢㠹扦扥挴㡦愴㈸㔶㝢ㄴ晣ㄴ㡡㘲㤵㐷挱て㥥㈸㔶㝡ㄴ晣慣㠹愲搷愳攰挷㑢ㄴ㍤ㅥ〵㍦㔱愲攸昶㈸昸㈱ㄲ挵攱ㅥ〵㍦㌷愲㔸攱㔱昰愳㈲㡡㉥㡦㠲㥦づ㔱㜴㝡ㄴ晣㐰㠸愲挳愳攰㘷㐰ㄴ敤ㅥ〵㌷㝢㔱㉣昷㈸戸愵㡢攲㌰㡦㠲ㅢ户㈸摡㍣ち㙥捦愲㔸收㔱㜰ㄳㄶ挵㔲㡦㠲㕢慤㈸㌲ㅥ〵㌷㔴㔱愴㍤ち㙥㥢愲㐸㜹ㄴ摣ㅣ㐵㤱昴㈸戸〵㡡㈲攱㔱㜰愳ㄳ㐵摣愳攰㜶㈶㡡㐳㜳ㄵ㠳晦ㅦて戴戸戹</t>
  </si>
  <si>
    <t>㜸〱敤㕣㝢㜸ㅣ搵㜵摦扢摡ㄹ敤㕤㍤㜶晤㠰昰㐶㄰㍢ㄸ㙣㠴㥥㤶ㄴ愲ㄸ㔹昲㐳㐴㔸挶昲愳㠴㠰㍣摡㥤戱ㄶ敦㐳散散摡ㄲ愶㠵㈶㌴〵㕡ㅥ㥦ぢ愵㍣ちづ㠴ㄴ㘸㠱搲㤴㤰㄰㤲㤶㐰㈰愴㈴愴つ㈴㕦㑡扦ㄲㅥ㙤㐲搲收㜳摡慦㠵㝣㕦ㄲ晡晢摤㤹搹㥤㕤慤㔶戶㘲扥晡㡦っ摥㌳昷㜱敥㥤㝢捦㌹昷㥣㜳捦扤㈲㈰〲㠱挰㝢㜸昸收ㄳ㘲攲愴戱ㄹ㍢㙦愶㕢〷戳愹㤴ㄹ捦㈷戳ㄹ扢㜵㈰㤷㌳㘶㐶㤲㜶扥づ〸晡㜸ㄲ昵戶㌶㙥㈷慦㌰挳攳㝢捣㥣つ㈴㉤㄰〸㠷㘵㤰扤戸扦㤸㤷㤱㙣㈵㔹㉣㠱ㄵ㤰㍡㐰㘳㍤挰搶挱戵愳ㄳ㤷攱㈳㘳昹㙣捥㕣搵戲摤改慡扦扤扤戵扤戵戳慢扤慦戵㙤㔵换㘰㈱㤵㉦攴捣晥㡣㔹挸攷㡣搴慡㤶捤㠵㠹㔴㌲晥㌱㜳㘶㙢㜶户㤹改㌷㈷摡㍡㈷㡣慥摥昶慥敥㙥慢慦慦户㌱㡣㥥㌷つ慥摤㥣㌳㉤晢㐸昵㈹搹攷攸攰摡搶㑤㘶晥㐸昵ㄹ㐱㥦攸㜲㈸㥢㌶㤲㤹㈳搴愹㐶㔲㜷づ㤹昱㈴㜹㘲㥡戹㘴㘶㔷㉢㠶㕤㐶㘸攴㝡㕡搷㠳攲㜱挳捥て㥡愹搴ㄶ搳㈲㍢ㅡ搳愴㤹㤹㌳㌳㜱搳㙥㑥慦㥢㡥㥢㈹户摡づ愷户ㅢ戹㑤㐶摡っ㌱ㄱ㑤㍢㝣ㅢ㑥㤸㤹㝣㌲㍦搳㤴摥㘶㥢㕢㡣捣㉥㤳㈸㕡㝡㐳㈱㤹〸㠵㐴㈸ㄴ愸㍢愳摡㘰ㄴ㙦㕡搷攷攲㠳㤳㐶㉥慦㜲攴㕡㝢㌵㕣㥦㠴愸㠱㤷つ㡢挳㙥愹㘸㐵㌶㡤㈵搳ㅦ㌳㜳ㄹ㌳挵㡦㤰㜹㉢㉢㤰ㄴ㑤ㅣ搲ㄷ㠹攳捤㠶㡣ㄱつ敥㌲攰㔴昸ㄵ搹㐰搰〸愰㌷ㄱ㙣摡扣扤㘵摢㤸㙣㘶㘹ㄴ㐰㠴づ㘲㈵昹㕢戱㐱㜰摣〸㡥㑦〴挷攳挱昱㐴㜰摣っ㡥㕢挱昱㕤挱昱挹攰㜸㌲㌸㝥㔹㜰㝣㌷㜰扣㈷㕣㕦ㅦ㜴㥦ㄵて㜶扦㜷攳愷户㙣㝣敡改摢扦㝣昷愵搷敦搵戸㜸扡慢㑤愱㤲㍡〳戶㕤㐸㑦㜱搵扡㥣㈳㕤㘵㝡挸捥㙦㌶㜲㘹晢挸戲ㄸっ㥥㡦挷〳㜶晡晤攷㌱㍥㜲㐴㜸慣㉦〲戱㑥ㅥ挹敥㠲愶㑢挶㔷㕤㘰ㅡ㤹晥戶搶戶昶㔵㘳㜱㈳㘵㌲搹㉤ㄷ㤳㥥㑢〰昴愵〰㜵晤㕢㍡攵㌱㉣㍡ㄶ㐰㠸户㈱〳㤴㠳晦㜹昲ㅤ昱挸㝦㝥㝢攰昳㠱㡤㉦摤晦搸㡦㝦㉣愸昸挸㐴晤㌸㠰㜹㍥㜱㍣㔰攴〹㐴㍥ㄱ愰慥㝦㜳愷㍣㠹㐵㈷〳〸昱㠶晢㠹晦㙤㝦攷扢攷愶慦ㅣ扤昵愵㥦㌶㝦攷㥤昵㍢〴搵慡搲戴愷ㄲ戹〵㐰㍦つ愰㠱㤲扡挱捣愵㡤捣㡣㍣㥤㔵ㅦ〴㄰攲㕦摣㝥㌲㙤㉦㝦晡捤扥攷㐶ㅦ㝢昰愶㔷㔷㕤晢㘲扡㜱㌹慡㉦㜴愵㝦㈸㘷散㠵ち㈹㘹愷㡥㔶㔰攱㔰搴㌲戴戲搵㙤昵㔸敤敤㠹敥㌶愳搳搰戸ㅣづ㔵ㄹ㤰戴㡤搶㡥㘴㈶㤱摤慢戴㐳愳戵㍥㤹捡㥢㌹㤵㠹㕡㜸㌹ㅡ㑥攵㥢慣㜵搳㌰つ㜱㐷㤱㉣戵〶捤㕣ㅥ㉡㌵㍦㔳㤲扣㤳搶ㅡ戶㔹捡慥㜴晢㕥㥢㉤㘴ㄲ昶㠹搵㉢挷昲㐶摥㍣愱戲慥搴挹慣㘶㘳㔰户愶慤㠶㜴㑡㘵戳敤㐶慡㘰づ㑣㈷㥤敡㤳㉢慡愱㜸戳ㄳ㜳搷慥捦㤹㤷ㄷ㙢㘷㡤㘸〰㐶㝡㡦敡㝢搶㉣㥤㉡㘷㕣㉤㠳㤳㔹摢捣愸攱慤㑣㙦㑥挶㜷㥢戹㌱㤳㈶摥㑣愸愹ㅥ挳㉡㔷晢慦ㅣ捤㘰愲搰攷㠹搳晤愵㈴戴㤹㐹㤸〹㡣㜷ち㔴㥥搹㙡㑣愴捣㘳换㔰㥣㙦愲攲昸戲攲昵搹㜸挱ㅥ捣㘶昲戹㙣慡扣㘶㈰戱挷㠰挵㐹㕣㤰㑤㤸㈱昵〴ㅣ㈸〲㜵㜵㐲〴㔶㔴搳㝢散摢愶㜲昷〹〹㔵㕤㙤㘴㥦㄰ㄱ戹慡㔱㈸昶㡣㠴㑦挸㠸㝦㘶捤㤱昸㠵㤰搸㙤㌵戱慢〸㈹ㅢㅤ㔷扥昰㕡户㠰㍦攰㐳捡攴慡っ㉥㥢扢换㤲㕣捥㌳㔲ㅦ㔷攸搱ㄱ扢〶搱㔴户㐵搹㝢㝦㤱㠳挱㈵敥散搷敤㠱㕦戱搱挸㈴㔲㘶慥愶㍦㉡㌸㈲昹㈱㠲㌳〸㔶㄰㥣㐹㜰ㄶ㠰昶ち㜴摣㥣ㄴ愵㍡ㄶ搳㘲㐶摢㥢㑣攴㈷昵㐹㌳戹㙢㌲㡦㌲昸戱攱㌰挹晤㝤戸挳㜷攲晤㈸戴敡㍥㍡戳㜲ㄵ挱搹〴慤〰㤱㐸㐰㍦〷敦㠰ㅥ㤱㙤㝣戵〳搴㙦㌰㌳㈶晣搴㠸搰攸㉣ㅣ扥㑢愳㍥愴㍣㈸戸戸戶㤶㠶愳㘶搷搵㔵愳挲㐶挳㥥捣㜳〱搶慣㔴捥㑢〷㠶㈲㍢〱ㅡ扢〰㌶㙤㌴㔳㔸扥㐷捡㍢搶攸〴捤敢㠵搱㜰ㅥ㥢ㅥ㥢挹挴㈷㜳搹っ戶づ㐳㐶摥ㄸ㠸挳搵戴㠵愱愷㐷戲㠳㠵扣㥥摥㤸挴慢㌱扤挵㥣㌲㡤晣㈰搴㜳扥㈹㍤〲㌷㔵改捦攱挴戴㤶㜶㍣捣㈱搳㡥㑢扡愲挳㔰㐷搳㍡㔲搰慦㡤㘹㉡ㄸ㜳㍡捦慥敢搳昰㜸㈰㐶ㄲ㐸㉢㔵㉢㈷挵㤶㑤慡捣㙢ㅤ㜱㜳攸㈱愶㤲扥㕥ㅡ㔴㠱搳㤳㌲攰戰㥣㌰戳㈱ㄷ㔶慥㥣㙤昹㘴捡㙥㜵挹摢㍡㤴挵㔶挵㔴㥢㈷㤲㕤搷㈱㔸㝡㑤㘶㔵㉥㜰晡戲愳昱〹愷㕢っ㘵㐳㉥㕢㤸愲慦㜳愴晡㘱㕦〱搹つ㜰捦捦ㅦ㍡㜷昹㥦㍦晡㥥晢扥ち㑢㐷㍤㤲敥慥愴㥣㌳㡢㤷㝡㘴㉦㕥㤱㕡㜵ㅡ扤攲慡ㅡ㜶づ户㥢㉥㔲㘳ㅡ戳摤㥡㌳搵㍥㈲慣㌲㌳㔳㘶㔳㝡㐷㌶户㝢㈲㥢摤㑤收㌷慢㥣㍤㘹㥡㜹㍡攷つ敥㕥㠴㘹㈱㐴㕤㕤㤹て敥昳攲改搶敢ㅦ〱㘸ㅡ㐸愵㕡扣ㅥ㙤扤ㅦ㐵㜵戰㈴晡㐷㤱㌸㘹愰㤰㐸戶搰ㄴ愵㕡〶㜳搸〹ㅢ愹㤶戵㐶㉡搵㍡㥤戲愷挵搳愰〰摤㍢晤挰ㅦ㥦慣㑦㝥昶扣㈷捥扥晦敤ㅦ㙤㌹㜰㥡昸㝢户㘲㤶攳㑥愹慦攱昵㤴戹挷㌱攰㤶㜹㍤戳散戹㘳散㝥敢戵ㅣ㜵㕥㑢戹挷㜲搶㍣㘶扡挲㘷㤹搳㐲晤搶收㔷㡢㐱㌹㌶㝦〰㡢㐵㝣ㄵ换㡥㌶ㅥ改昲㐷づ㈲㉦㠷〸搶〱挰㔲㉢つ〶㐳扤挱挹ち㙥攱㘸愰攵㐶㠲㘱〰㡤晢戸摡㘶っ换㤵㕡㉤挴晤㜴㔳㝡挸戴っ〴愷㤴改ㄱ挶晦愷㘵ち㈱㜴攷㌳㑢戵㈷㠱戱㔳敢敢㤵摥㙣㜹摣〴搱㥣〴㕣㤹慤㔰扦昶㤱㌴㌸㐷搲㜰挹昳㌱て敦搱ㅥ㠷㈰ㅣ晡㥣㐰慥㐰晤ㅥ㝡つ攳攳㠱㌰㘷挸ㄲ挹㥤攷㙣㘳户〹愵㤱㕡㜵㠲摢㝦㡡㠶愴㠱搱挷〰敡ㄸ㤵愰㐹ㄱ㝦改ㅡ㠷㔹㔶攳㈱户㘲㔶戴㠰ㄱ〰ㄵ㘸搸挱昶て〰慤扡㤴㕦㠴㙡昹㜱㠲㡢〱㝣㔲㝥㠹㤳ㄵ㡣㈲㈸㈹扦㤴㐸攳〰㠲愱〴ㄵ戱搸㠹㠴昷㠸㝢昰つㄲ㔰ㄱ㠱㘱㠷搹㐴㐸愰㌴㈲㙢搴〹〶㈸㡡㐴㤰㈴㠲㐳㠰㕢搱㜱㔵戳㜹㡢㕢㌱㉢㤶挱㄰㠶ち戸愵搹㐹㠶㈰㑢㌰㐵㜰㌹㠰戸ㄱ㑤㐹㤴㘷㤰昹㕤晣㑡㑥扡㑤ㅣ㍡昲戲〰攰㈳捡㕥㘴昵㘹㠰愸ㄷ晣㙣㜱㌴㜱㈴㈰㕡㔰慣〸㌵㠳㠴扣〲㐰㌰㔶㐲捦㌶㈰昷〱捣改ㅥ㥤㐶㡣㜳〰㌰㤸愲㈲㤲扦㠷㠲㠸慣㔱㈷ㄸ㠵㈹ㄱ㡢㑥㠸㐳慣㝤攸愶㉡戱慥㜰㉢㉡〳㌶ㅡ户㍦㤵㡥愸㡡㙦ㄶ户戲㍥㠳挳ㄹ改搶戶㑣㌲㙦㌷㔸〳㠵㝣㜶㝤㌲て㡤搰㘸〱㈰愹㥡㥣愰㜶㝤扥㐶㉢慤敤㐹㜳㉦㜵挱愹戳慢㄰晡ㅤ㉣搸昹慣昲戱㑦㤹㕤㍦㤴摤㤴捤て㈵敤愹㤴㌱戳慣㑡戵㔳戳㘳搲捣㈰っ㤱㐳㌴㘲㍥愴散搴㤴㤹愸㌲挶戱㙣㈱ㄷ㌷㠷㠷㡥㠶㐰㠶㜰㌶ぢ〱昸愳搰捣㘲昹摣ㅥ㠱㡦敥摣捣〶攱挳㡡㠵敤㠳昵㍦㐴晢搸敡㥥昶㥥戶昶㡥敥捥㡥搶慥㥥扥摥捥㠰扣ㄶ挵搰㙥〲㙢㐱㕥㠷㈴㤶㠴挶摤㜲㙤㤹昱挵㑡戸ㄲ㈳ㄶ昸散㤴㌵戹挱戸攱㡣㥤㑣㤸ㄱ㌷㜷㐱㌲搳散㈶㐷ぢ昹戲ㅡ㘳㝡㠹㕢〳捦㝢㌴〳㔹㠸ㅢ戹挴搱挰㈶㑣っ㡦挳㈳愱攳扦㠵㔱摥改㈶㄰㌸攸ㅤ愵ㅤ扣ち慢晦㝡ㄴ㤳搶っ㑡㔴摤〸ㄵ搷㈷ㄲ扥㔰ㄳ戵㐲ㄳ挹㕤㉣づ㌳挷㜰戴攲挲㔸㍥㌱㘴敥㘹㔶ㄸ㈶㈴ㅥ㐷㌰㈹㜳㐹㜹㔶㌹㈵搲ㅡ㤸戰戳愹㐲摥㙣㉥愶搴捡㤷搶ㄶ㌳㘵㌰㙣搸㔸㑣㙤㡥攷ㄱ㔸㉤昶挷㤰攰搱挳㈱㔰㈴攴㜲㐹㈸㍥改㌵㠴户㝣ㄲ㕣㔴ぢ攴㉡㡣愱愵㥥㥦慤ㄱ㜷摣捥攷挱㌵〱㉦ㄱ攱ㄳ搰捥㐴昷㤵㕥㐷戹昲昵挷〵戹㤲㤶㜸攱㙡㐷攵㈹㙤搶攸㤵㌱㈴搷㘴㈹㐵㠸戸㍢捦㜰愲㕣㍡㈹ㅣ㡤攲㐸〲ㅢ搱㤹㘶㙢㌸ㄳ㑦ㄵㄲ收㠸㌱㘱愶㍣㈵㥥㐵㝣晦攸攰㤷㍡㐴㜶㜸㔵㠳㉥㉥㔱㠶㜱㤲散㐵㈱ㄷ慣昷〲昲㡦㐰㔶㘵㠳搱㐷㐴摥㠰ㅣ㔹挳㄰攰㘱〷㘱ㄹ㈵㔸㕣㍡㐲㔰㠷㥡㔰㙤戳㡡愸搳ㄸ㤸㉡挶㜱搵㡡昳愱㡤㘴㐷戲㠸戱㈷㝣㐵ㅢ㤳㑥搱㔱戳慥ㄴ㥢㜴㕤㕦愸挵〱慤昰ㅣ㜴摤ㅥ㈸㍤㈷扦㠶昴㈷〷㔶㈱㕦ㄹ搲昲㉤づ攵っ㈸㈵挸搰㐷㤴ㅡ捣昱㈴戶㈶昳㈹戳挱㔲昵㉡ㅤ收㤲㈰㌵敢慤慤㤳〸てつ㌵㔹ㅢ㜲挹㐴㉡㤹㌱改㤵攰捣㠷〷挹㈳收㉥㥣㑥㙣捥摡㐹ㅥ㠰㌶㔹㕢㜳㐶挶㥥㘲ㄴ㌰㍥戳戸㉣愷㤸愵㔹㙢㤳ㄹ㉣㈰攷㥢㑣㐷慤戱挹散㕥摣㝣㈸愴㌳ㅢ㡣㈹晢愸㘰ㄴ㕤㜲攷㜱㔶㔵㔰〴㠳㈲ㅣっ㉦搰㔶〹晤㐶昴收㥥㕦搳㉦〸㌰㌸ㅣ㈴㜰戹挶〰㜷㡤愵㑢㠶戹挷㐴㕣扡ㅣ㕥搹戱㜲搵㔸㜵昱〶〹搵戱扣㠹㙤㙥〶㌸㝦挳戶攱搲攱攲㙦㜴敦㐳㙢㐵㝦㌵慣㠲㤲㤰攲㐹〶㜷㐰捤㡥搴戰㡣㐲㈴ㄵ昳㤹慢㤴挴㠸愵㜰㈸㤴㌰愴㐴㘷㜲㍤㘲捤㡤搰〱搰挲搸㑦㐰晤㌶㍢ㄹ扡㝡㘹㈳㘵扢㜵㠳搹㜴摡愰㤴㔱㐲搵㐱㜲㔸昹摤㔰㉡搲〲㔰愲攸ㄶㄹ搳㈸㌲愶㔵ㄱ㉣㌳㑦㈷㔵㥡㝤㘵㜷ㄹ戹㘴㝥㌲㥤㡣㠷㤹攱〹攲㔱㈱㥥㄰㈱㥥愴㜸㡦㤲㔱㌸戱㤵㌱〸㈷㠴つ㜶户㘲㕦㐱搲㤱晤㄰攲愰㌲攷㘲㠱㐷㍦㄰㕦㐹慦㔷敥〷搰㜸㜴〲ぢ〰㠸挷攷㡢愱㐴改㈳搱㠶㜲㔶换㍦㜱ㄳ捣㠴㈸晡㌵愳昲昵㐰㠸㡣㘴㡤挴㝡ㅣ㌲㘷㜳昵敥㍤愵㌰㔸㑢敤㤲㡢昱㈴㘶㄰㌱㘳ㅣ㡢敥㠱㑢㥣ぢ戳㘰っ㘷ㅣ㈱㥥攱攸づて改㘷〶㌴慤㈱㕣敤㕢挳㕥㕦换摣㠸戵晦晡搵昰慣晥晦攳挲摥㌵ㅣ㝢㈴㠲戳愹㠰扣㠵攰㔶〰搱〹挰昹㔴㈰晣㈹ㄱ㙥〳搰扡〱㉡㔷挹㥣愷ㄶ散㕣㑢昳㌴㈵㥣收㜴攰㜹攸㌸㘳挱愹っ㐸愲㌷㠴㜹慡㈱晦っ攰㕢㉦扥挸ㅤ㙣㐰昰㔸挰晢扥㈲㕢㠴㔰摥㑥㜰〷㠰㌶〰㜰ㄸ昱㔱ㄵ〴㈸敥㍥㤵捦㕢摡㙣㌶㔹晥扤攵ㄲ换摤㘴晡戶㤲ㄵ㘵捡搷挲㍡㍦㡡㌶㡡㈰〷挸收慤㥡〵ㅢ㘲㡡㍤㘵ㅣ愱㡣㐱㜴㐸挳ㅢ搰敦〴㌸挶扢捥搲〲敡攴㜳挹㠹〲㙤㈳慢ㄵ㥦㤴昰扢慢㠳攱㔲敡㝥㜹ㄷ㠰㘰摣㤴㉡ㄵ㉢㑡戹㔶昲㙥愴攷㕦㘲ㅢ搸〲㍦㜹㡦㥢㘰㐶㙣〴昰挴挲㈷户〷㔰㉣㍦㐳㠴攱敡〸昷ㄲ攱㍥〰㡤愱扥㑡㥤㔲ㅥ戱㜴攳㥡㈱㜵㑢㡤愷㝣㘱ㅣ㤸愹攳㐱㑤㉤挰〶摦戱㥥敥㥣攸㠵搱〶愹戴慤㡦㐱㍢㥢㠹㠸㈳㕢ㄴ㜸慡㤱㘰㌰〴ㄵ愵㔷㥥摦捣晡㉣扢ㄸ㌳㔵㔴㔵㌰㤲愸㝦ㄶ愰㠱挱ㄵ昴㍦捥㉢㐲㤵昱㈱散挴㍦〷㥣㐰㐴㙣〲昴㈸挳戶ㄱ㘷挱晣〵㤲昲〱〰挱㄰攰〰㝥㑡戳戹㉣㘶摣㑦戱㔸㤲挵敡㘱ㅦ㝥㘶㌲㉡愸㤸昹㄰ㄲ攲㘲㠰㌲㘶晥ㄵち收㘷收㈵㙣㡢㥦㝣搸㑤㌰㈳ㄸ㑢昴㠶捣〲㔷〹㍤㠲愴㝣㤴〸攳搵ㄱ晥㥡〸㡦ㄱ㘱㈷〰ㄹ慡晦つ㐰㠹㔰戸攸㔴㠵㔰㝦ぢㅣ㄰㡡攱㐷敦慢㍥㐲㍤㡥㘲昹〵〰㤱〶㘰㈸㑣㝦〲㈰搶户扡慦慢慢慢慤慦户慤戵愷㙢㜵㜷㑦㐰㝥ㄱ挵㤸㡤ち㠳㝣〹㐹慥㤵っ摥㘷戰摣㝤㝣㐶〳ㅢ昸㈷㔱㑡慣㉣摥㉢㠸㠱搹捥户㈱ㄴ㔳挰㍢㤳挸昲换〴㥣㤰摡㤵㝣〵〹㜶挶攸攵㔹昸㌹捦㥣扥戳㘰ㄸ搳攱昱㘹ちㄵ摦收昴㝤㡥㥡㘰㤰㔳昱昸敦㤰㄰〵〰㠷挷〱㐹ㄲ挸愷〱收攷昱㕥戶㈵晡搷摣〴㌳㠲㘱㔰㡦摡㉣㜰㜹晣っ㤲昲㔹㈲㌰㐴㕡〵攱敢㐴㜸㡥〸晢〰㘸㙣攴昳〰㐵晢挰戸愸搷㑣㐳摡ㄵ昷㙦㄰昱〵〰敤㕡㠰㐳㡢㤶搵〳㌳收ぢ㘱慡愳㡡㐵搶㠵〵㈳㠵㉢愹愳搸㌶攷㔹㜴㌴㌸㐹㈱㈷㜸㌱慦㈲㔱㔳戸昸ㄲ㡡㜷㈵つ捡㤵㡥㍢㌷㜵㌲戳戰攰㐶㐴㕢㡤㜸昲愱㝤㠵〲㔰㝥㔶㐲挷㈰㈲晦㠱㄰㈲㝤ㅤ摥㑡㠴㕥㐴㠲㑥ㄸ㝦攲㝡慦昴㕢㐸㜸㡦挶慤㝡㡤捤㐵㐵㕣㠰扤㉥㈹戹㐲㜴㝡㔷愶㘰挷づ㘱㡦昱㙤㌴ㄵ㌷㄰攰㈷晤㘳㄰㌷㜹愵摦㜱ㄳ㈱扣戵晤〰㤵ㄶ㘶㤶搷㑡㑣㐴㍣攱扦㡥攵㘷㔲搸㌳㌰㐹㡢攳愴攸㈴㌹搵ㄸ㜴㌶㠷㔸㐸愸昲㜴户搸㜶㌹扡㙡㔸㕡㜱摦㑢㌵㘳捤捤昸㘹攷㠰㐵㜳戶㉦攷ち摢昰搱晦〹㘰改〵挹㜸㉥㙢㘷慤㝣换ㄸ戶挰㉤扣〱㘸㈱ㄸ㌲愰㥤㡤ㅥ慢㝥㤳ㄳぢ㘵㜸㝢㝢てて挵㈲扢㌳搹扤ㄹ㌵ㅡ捤收㐵㐸㐵挵晡㝡㝥㈶㠲㥦㝡㍥〸摡挶攸㑡戳戱㝣ㄹ愰愹㉥㜶ぢ㕥㐴搶㕦〱㔸㍥戸㜶㜰换㜸扣慤つ户㐱摢扢つ㙢㈲㡥㡢晡〹愳户㜳愲扢扢愳捦攸㡢㜷㜶挵晢ㄲ戱㕢摤㌶昲㝢㐸挴攸慣慡捦㝤㥦戹摢扣ㅣ敢愲㜴㌶昹㝤ㅤ扦㈳晡挴攸愲㔲慣昵ㅦ〰㌴て慥ㅤ昷敤㜳昵㝦㐶㔹㈳捡㤴㈳戱〵㔷て昵㔷㔱戲〸㈵攵ㄷ攱㘳㜷愰㤸扤㤴慥㡢换㝦㐵㔶㈸㤷㡡攵慦㌱攷晤攸㔲㔱散㐴ぢ搸㐲㘶㈳ㅤ搰㕦〷㤸㤳㠳攲ㄴ愰㤱㡢攵㕣戸〷㙤ㄴㄷ摥㐴〲㕣㌸㠰㤷攲挲㕢㐸戸㕣攸㥢㌰㡤㜸㠲㝦㈸搱搱搵㥢㘸㌳摡扢㝡ㄲ㕤愶搵搶ㅢ㙦㌷㡣搵㝤戱捦戸㙤攴扦㈱ㄱ扢搷换晤㍢㜳昷㜹㌹搶㘹㥦〳㤸㔷㤹戹㕥ㄱ㐷㈵㈶㐴㕣㈴㠴ㄹ慡慦㥦㜵ㄴ㔲慥搸攰㌰㈹㈵㐸ㄵ愸敢㠴摡㜱㤸㙣㙤㍤攵㌵攲㠴换昵ㄴ㍢㤰㙦ㄳ晣〴㈰ㄲ愳㕢愵挸㐴㈶㑢㜲㔵㤲㤱晡捦〰ㄶ㠳㥢㌸戳昵㉥〶㜱㔱挷攸㠱㈹晣挵㐴㕤㐲昰㜳㠲㡦〲㠸㠷〸㤸晢㙦㌷挱㡣愰㘷愵㜸摡㠸㜱㝢㍣㤵慦愳㤴ぢ㔰㐴慡戲敦㘱㔴慡敦扣㠳〴搸昷〸㕥散㑤㝦ㄷ挰㘱㕦㙦㐷㕦㐷㐷㡦㤱攸㌰ㄳ㐶㤷搱搵㘹㑣㜴㑣戴户㥢㕤㝤㜸攲㙤㕤㐶散㔱户㡤晣〵ㄲ㌱㍡㕢㙡㜰㡡㝤捡敢㐲㠹慡ㄳ昴愸挸㐲ㄱ挲㘰㐸㕥㐵愶㕦戱晥搷〰㤱搸攳㠰㔵挸㈴㐹愶ㄸ㥤㉤㔵㜹㍣ㄲ敡㥥扡搴昰㈵㠷㈶㜴戲㘸挲㈳攲ㄷ扦㝥敦㍤㥡ㄸ慥㠶㠸っ〳㠳愶攲㑢挸愹㘱㐹挰愲愹㜸搲㉢㡤戰捥㝤〴晤㈷ㄵ搹㙤㐰愹愰晦愴㕡㤶攱㈸捦〷㌵戲㠹㌸㐸昰㜳攲㘹〰挵㠳晦挲㈰㍣ㅥ攸㔱搴捦扤慥づ〲㜵昶扡晡ㅡ㝡㔲㤳㕤㠴挶㘰捣㌳散ㅥ㍦㝤㌱愰挳㤸ㅥ愳扤愷挳攸敤戶㔶㜷㑤㜴慤㌶攲ㄳ㔶愲㉢㙥挶摢㝡昰㌶晡捣㐴散㔹户㡤㕣㠲㌶戱慦㝢戹愵捣㍤攷攵㔸ㄷ愵慢昴晥㘸㌷㍡㔸㈴㡤㝥㉣扥㔳愹摤㍥㠰戲㜲敤㜶ㅣ㑡慡㘸户ㄷ摣㕥攴愹㐸挸ㄶ㠲ㄳ㠱㈹攸〸攰ㅤ㤰㈷〱昲㌳晣挵攸つ㈸摡㥤㡣㔲㜹ち㐰㔳㌰收ㄹ㘲愱散㌳摢㜸㈵㐴㡤搱㈲慢㌶㉤㐴慦搳㘸㔴捥㥤晢昰搴愷愳㔷挲㜵㈸扢㥢扥づ㜷捤㘷㈸㘲㜵〸挲㌸㕢挰㔰昰挳ぢ敢㡢㍡㈹㡣慥昸搳㕥㠳愴晣〶晤㘰㘲㍥㉤挵ㅥㄵ㌵㑦㐷戹㐶ㅢ㔷昵挸愲昲敦㝣晣㝦〵愵愳搱㌱改㘱ㅢ㜶〹㤷㝡户㘶〷㡡㝦㠹戵挸戳㔷㉢扤ぢ挵换㑢㈵摥搹愰搷㙣㌴㔷㙣㠷晢戱昰〱㔰戱㤲搷㡦㡦㈹攵㝣㕢攸ㄳ㑢愵㌸〸挶昱㤴㤹昰㝡戴戱攳〹〵敢㐴搵㌸㡦㝢晢ㄳㄷ㉥扤づ搶㘵ち㘹㑡晤㠹㔵㐲㕦㙢㤳㜹ㄵ㍡愶戳㉦㈴㕤ち㝤ㄹ〸愵昷㉦ㅢ㕤搶扤㕡㝢ㄵ慣㌸㡣慦㤴㤳㥥摦㘴㐹㐴㝥〸㉦㐱㙦㠳晤戱㐸搰㘸㐷昱㔳昷㜹㘴㍦㔳㑡攷㝦て〸㔵㙦㘷扣攲㔶㔴摥〰㡤扤㠶戶㑡愲㔷愱攳愶㍡昱㈶昲㤴㙡昱㕤戴愰㈸㈹敥户㜲〴戴慤㤴〰㈱摦〲搴摢㔰愶昵㉦摢戲慣㔳㝢〹㜸戵收〹扢攵愷㈶愷㔰㌲㠴㥣㈷㥦㠸散攰㔷㘸㄰搸ㅦ㡢愲戴㡤ㅡ㝥㤴㈱摦㜳㜰㡤㥢㌹捦㜹㠷摤㜷散扣攸㑦㔰愲㕡㕣㈲㑥摢㍦愰晤昰慡捡㥢㌱晢㤶㍥戲攱昵㉢慥㔹攳ㅤ㤴ち㕡捣ㄲ㉤挷㤰㜳㘸昹㑤っ愲㉡㉤㕦㜰㉢㉡敦㐵挵㘸㘸ㄵ㉤㝢㌱ㄱ搰㤲搶㔲搱昲㜹戴㈸搲昲挳㥣㈵㡤愰㐳㑢㥡㔰晤㈳㈸〳㉤㌷㉦敢ㄴ捦〰搷㥢㝦㐴㝥ㄴㄵ㔱㥡扥挳愳〲敤攴攱㔱㠱㌶戲ㅡㄵ扥㍡ㄷㄵ扥攲㔶捣扡ㅣ㐵㕢㡡㝦戸摦〸㔸搴戶㌴愸㡡㌶敢㤰㤰敢〱愰㙤㍤㕢㈹㤴〹㘵ㅢ慦㠴㡡㌱㐶愳愹摡㙣㈴㝡㥤愰㤱㔳昴㝣挲㑦捦昳㔱㉡㘸㥦ㅣ㝡搲昲改㈳〴㕣㠴扤㕤攲昳㐰昶ㄶ㑥㐴㙥㈲㌶㙤㥢㔷㈴㘸㈲㑡㌳㉦慤愵㐷收㥡昹挳㙥㐵攵㑤愷ㄸ捤㡢ㅡ敦㔶㈴攴㌶㠲敤〰ㄱ㐱ぢ愳〶晥愰㍢昰ㄵ㤸㕥ㄸ㜱ㄷ㕡ㅤ㔵昱㠰㕢㜱㈶㠹㜰ㄱ㑡㌵㕡㤸慡㙢㑡㥤㐸戶㍡攷㌵愵㍦改攲っ㌴㡢㕥㘱㠳攵晣㐵ㄵ㡤㠲扡晤㤲㔲晢愴㐶ㅣ摤攴昰㐷㔵㈳㌸㤴挴㠱つ晥〴搵摤ㅢ攰戰㤲ㄱ㐵敦㜰㐰慡ㅣㅢ敢搶㘸づ愷〵昵搶戰㡤愳捦㐴ㄸ㝦戱㤰挷ㅦ戹㘵㡥㠶㤰〵㜶慥㈱捡〸㈴㡣㌷㤸㠲㔵㌷㡤换㔱㕤㜹㤸攰㍢摦㉤搱挳㍢攳て昲挴㘷㘱〱ぢ晤攳攰㔷改收摥ㅥ㕡㈸㍢㈸敥〷㕦㤵摢昶搳㡥攳㤵㑡愳㕢㈹㍦〱㕣愵戵㠵㥡〳㘲㝥昲㔲ㄶ㥤㠳〱㉢㄰搰㘸㙦㉢㈷挵敤晢㝡戶愸昸㥢愰㠶〶捥㜴敢敤㑦㥥昷慢捥㑢〶㐲㌴ㄷ戵㡣ㄵ搷㘴㝤㝡摣攰㕦捤㠷搳攳㈹㌳戳㉢㍦㔹晣㑢㜹㤸㌲晣ㅤ㠸摣㠹㑥昸㈹晥〴㙤〳攵㔱㌷〰㑡㈱晢㠴㉦㘴ㅦㄲ㜷㝢㔳つ㕣ㅤ㈸㑤㌵捥㘶〹㠰㍡ㄸ㠱〰摥㔴づㄱ挹つ扢㙦扡㠲〶㠶㔳昶ㅥ㐱㕢挰㠹挸㕤〰挵㠱㔰戱㜲㈰㤲〳〹㠹摢慡㝥昲㌲㈲昰㤳愵捦愵㔸㔴愲慥愰づ㉥晢ㅣ昵慣晡㕣〶〹敦㜳㌱㙡㌰戵愰戳㐸挸㈹㠲换〱㈲㠲㑡㑣慤摢ㅢ摤㜵敢㉤㘸㉡㌶㔵㜱㠳㕢愱ㄶ㌴㑦愱〵㤵㤸ㅡ㍢㈵㈵㈸慥昷挶㕥㈶ㄹ㝢㔱㔷㈱ㄹ㌳㉣昲㡤㥤晡㡥㘳昷昸㉤愸搲搴搸昷㈱攱㡤㕤㔰〷愹㤱㕣攳㡥㠴㔷㝦挳㐱㕤㔰㉦愹㡡㑦戹ㄵ㔴㜹㘱㥣㠹㔲㔷愹㡡㑦扡ㄵ戴戲昲㉡㤴㐶愹㤱㥡㤱慢晦挷愰挰㕤搶㝤挱愷㠲慦㡡晢㠲〷搵晦㤳㐱㠳ㄴ㌷〶㜱㜸㐸戱㍥攴昵〶摣㠵挶捥慥㐶㕢挱〵挳㍥攴敦〳㝡戳㡥敥㜴㑢挳ㄴ㜲散敡〳〱戵搶㍥挹㘲捡ㅣ晥〵攴愷摣〴㌳㔱捡ㄷㄳ㑥ぢ捡㡥㙡㜱つ㡢㈹㌶慣㤳㝦攰㈶㤸㠹㔲㐴㤸㜰㕡㔰㌴ㄴ搵慥愸愰㌳挵㐵㔵捣㔴搰㤹㈲愴㉡愶晤㜴扥づ愵㔱ち捡扣㜴ㄶㄴㄲ㌵挸敢㤱㄰㤴て晣挳㌵㈳㌷挱㑣㤴戲挰㠴ㅡ㘴㤴㑣摣㠱㕣㜰㕡挴㜷㈶㜶敥㝣㌷ㅡ㙡㌹㈱昴㍢攷㌵摥晥挳㙦扥戱晦攵㑦昴晦攸㤷㜷摤昵昲㕢晢㕦晣攵㔳ㄳ晤捦摦㝢敦戳攷摦昳攲ㅢ㡢慤〳挱㉦扣㍢㜲攰捡昶摤㔷㕥㙥㙤㍢㙢挳㤵ㄷ㕤㜶㘱晢收㐵㉢敢敡敡敢捦㔸昲㡤攳㔶挴慥扥晣㡢攲改ㅦ㝣㈰㈳慥㜶㍦㔷㌴攰晣㜶㡣慣㔱敢攷〶㈴攴㡤〰㑤㐱愱㜸㠱摡攲捥ち改㐰㡣㍣㔱愸㌷ㄳ慢㑥㈸晡捦挲㈲ㅦㄴ搶㝥㠵ㄵ㈵搱摥搷㜹㈹ち㜳ㄸㄱ㝣挹㝢㘲愴戴ㅡ挶㉤㙡ㄸ㠲搳㔳ㅣ摤敤㜲㜴㉤㔰攱〷〹㑥㔹㔵㕣收㔶挴㔰㈱㙦㐳愹攰㍣㔵搵㘴㐵ㅢ㑥㑤㔵散慡愸攰挷㔴㠵㔵㔱挱晥㤴㍣摣㠹㠴㔰㠰㥦昱㠶㡣挲㐰挳晦〱挵扥㘱〵</t>
  </si>
  <si>
    <t>German FCF</t>
  </si>
  <si>
    <t>Total FCF</t>
  </si>
  <si>
    <t>Cars Produced</t>
  </si>
  <si>
    <t>Price per Car</t>
  </si>
  <si>
    <t>Germany INCOME</t>
  </si>
  <si>
    <t>Total Transportation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</si>
</sst>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6" formatCode="&quot;$&quot;#,##0_);[Red]\(&quot;$&quot;#,##0\)"/>
    <numFmt numFmtId="8" formatCode="&quot;$&quot;#,##0.00_);[Red]\(&quot;$&quot;#,##0.00\)"/>
    <numFmt numFmtId="43" formatCode="_(* #,##0.00_);_(* \(#,##0.00\);_(* &quot;-&quot;??_);_(@_)"/>
    <numFmt numFmtId="164" formatCode="_([$$-409]* #,##0_);_([$$-409]* \(#,##0\);_([$$-409]* &quot;-&quot;??_);_(@_)"/>
    <numFmt numFmtId="165" formatCode="_([$$-409]* #,##0.00_);_([$$-409]* \(#,##0.00\);_([$$-409]* &quot;-&quot;??_);_(@_)"/>
    <numFmt numFmtId="166" formatCode="_(* #,##0_);_(* \(#,##0\);_(* &quot;-&quot;??_);_(@_)"/>
    <numFmt numFmtId="167" formatCode="0.00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Arial"/>
      <family val="2"/>
    </font>
    <font>
      <b/>
      <sz val="10"/>
      <color theme="0"/>
      <name val="Arial"/>
      <family val="2"/>
    </font>
    <font>
      <b/>
      <sz val="10"/>
      <color theme="1"/>
      <name val="Arial"/>
      <family val="2"/>
    </font>
    <font>
      <sz val="10"/>
      <color rgb="FF0000FF"/>
      <name val="Arial"/>
      <family val="2"/>
    </font>
  </fonts>
  <fills count="8">
    <fill>
      <patternFill patternType="none"/>
    </fill>
    <fill>
      <patternFill patternType="gray125"/>
    </fill>
    <fill>
      <patternFill patternType="solid">
        <fgColor rgb="FF002060"/>
        <bgColor indexed="64"/>
      </patternFill>
    </fill>
    <fill>
      <patternFill patternType="solid">
        <fgColor rgb="FF00FF00"/>
        <bgColor indexed="64"/>
      </patternFill>
    </fill>
    <fill>
      <patternFill patternType="solid">
        <fgColor rgb="FF00FFFF"/>
        <bgColor indexed="64"/>
      </patternFill>
    </fill>
    <fill>
      <patternFill patternType="solid">
        <fgColor rgb="FF00B050"/>
        <bgColor indexed="64"/>
      </patternFill>
    </fill>
    <fill>
      <patternFill patternType="solid">
        <fgColor rgb="FFFFFF00"/>
        <bgColor indexed="64"/>
      </patternFill>
    </fill>
    <fill>
      <patternFill patternType="solid">
        <fgColor theme="0"/>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0" fontId="3" fillId="0" borderId="0"/>
    <xf numFmtId="0" fontId="3" fillId="0" borderId="0"/>
    <xf numFmtId="9" fontId="1" fillId="0" borderId="0" applyFont="0" applyFill="0" applyBorder="0" applyAlignment="0" applyProtection="0"/>
  </cellStyleXfs>
  <cellXfs count="54">
    <xf numFmtId="0" fontId="0" fillId="0" borderId="0" xfId="0"/>
    <xf numFmtId="0" fontId="3" fillId="0" borderId="0" xfId="2"/>
    <xf numFmtId="0" fontId="4" fillId="2" borderId="0" xfId="2" applyFont="1" applyFill="1"/>
    <xf numFmtId="0" fontId="2" fillId="0" borderId="0" xfId="0" applyFont="1"/>
    <xf numFmtId="0" fontId="0" fillId="0" borderId="0" xfId="0" quotePrefix="1"/>
    <xf numFmtId="9" fontId="6" fillId="3" borderId="6" xfId="2" applyNumberFormat="1" applyFont="1" applyFill="1" applyBorder="1"/>
    <xf numFmtId="164" fontId="5" fillId="0" borderId="0" xfId="2" applyNumberFormat="1" applyFont="1" applyFill="1"/>
    <xf numFmtId="0" fontId="4" fillId="2" borderId="0" xfId="3" applyFont="1" applyFill="1"/>
    <xf numFmtId="0" fontId="3" fillId="0" borderId="0" xfId="3"/>
    <xf numFmtId="165" fontId="3" fillId="0" borderId="0" xfId="3" applyNumberFormat="1"/>
    <xf numFmtId="0" fontId="3" fillId="0" borderId="1" xfId="3" applyBorder="1"/>
    <xf numFmtId="0" fontId="3" fillId="0" borderId="2" xfId="3" applyBorder="1"/>
    <xf numFmtId="0" fontId="3" fillId="0" borderId="3" xfId="3" applyBorder="1"/>
    <xf numFmtId="0" fontId="3" fillId="0" borderId="0" xfId="3" applyBorder="1"/>
    <xf numFmtId="10" fontId="3" fillId="0" borderId="0" xfId="3" applyNumberFormat="1" applyBorder="1"/>
    <xf numFmtId="43" fontId="3" fillId="0" borderId="0" xfId="3" applyNumberFormat="1" applyBorder="1"/>
    <xf numFmtId="0" fontId="3" fillId="0" borderId="4" xfId="3" applyBorder="1"/>
    <xf numFmtId="0" fontId="3" fillId="0" borderId="5" xfId="3" applyBorder="1"/>
    <xf numFmtId="9" fontId="3" fillId="0" borderId="0" xfId="3" applyNumberFormat="1"/>
    <xf numFmtId="0" fontId="5" fillId="0" borderId="0" xfId="3" applyFont="1"/>
    <xf numFmtId="165" fontId="5" fillId="0" borderId="0" xfId="3" applyNumberFormat="1" applyFont="1"/>
    <xf numFmtId="6" fontId="3" fillId="0" borderId="0" xfId="3" applyNumberFormat="1"/>
    <xf numFmtId="8" fontId="3" fillId="4" borderId="0" xfId="3" applyNumberFormat="1" applyFill="1"/>
    <xf numFmtId="9" fontId="3" fillId="5" borderId="0" xfId="3" applyNumberFormat="1" applyFill="1"/>
    <xf numFmtId="43" fontId="3" fillId="5" borderId="0" xfId="3" applyNumberFormat="1" applyFill="1" applyBorder="1"/>
    <xf numFmtId="0" fontId="3" fillId="6" borderId="7" xfId="2" applyFill="1" applyBorder="1"/>
    <xf numFmtId="10" fontId="3" fillId="6" borderId="8" xfId="4" applyNumberFormat="1" applyFont="1" applyFill="1" applyBorder="1"/>
    <xf numFmtId="166" fontId="3" fillId="0" borderId="0" xfId="3" applyNumberFormat="1"/>
    <xf numFmtId="6" fontId="0" fillId="0" borderId="0" xfId="0" applyNumberFormat="1"/>
    <xf numFmtId="43" fontId="3" fillId="0" borderId="2" xfId="3" applyNumberFormat="1" applyBorder="1"/>
    <xf numFmtId="167" fontId="0" fillId="0" borderId="0" xfId="0" applyNumberFormat="1"/>
    <xf numFmtId="38" fontId="0" fillId="0" borderId="0" xfId="0" applyNumberFormat="1"/>
    <xf numFmtId="10" fontId="0" fillId="6" borderId="0" xfId="0" applyNumberFormat="1" applyFill="1"/>
    <xf numFmtId="0" fontId="5" fillId="7" borderId="0" xfId="2" applyFont="1" applyFill="1"/>
    <xf numFmtId="0" fontId="3" fillId="7" borderId="0" xfId="2" applyFill="1"/>
    <xf numFmtId="9" fontId="6" fillId="7" borderId="6" xfId="2" applyNumberFormat="1" applyFont="1" applyFill="1" applyBorder="1"/>
    <xf numFmtId="166" fontId="3" fillId="7" borderId="0" xfId="1" applyNumberFormat="1" applyFont="1" applyFill="1"/>
    <xf numFmtId="164" fontId="3" fillId="7" borderId="0" xfId="2" applyNumberFormat="1" applyFill="1"/>
    <xf numFmtId="164" fontId="6" fillId="7" borderId="0" xfId="2" applyNumberFormat="1" applyFont="1" applyFill="1"/>
    <xf numFmtId="164" fontId="5" fillId="7" borderId="0" xfId="2" applyNumberFormat="1" applyFont="1" applyFill="1"/>
    <xf numFmtId="0" fontId="3" fillId="7" borderId="0" xfId="3" applyFill="1"/>
    <xf numFmtId="164" fontId="3" fillId="7" borderId="0" xfId="3" applyNumberFormat="1" applyFill="1"/>
    <xf numFmtId="165" fontId="3" fillId="7" borderId="0" xfId="3" applyNumberFormat="1" applyFill="1"/>
    <xf numFmtId="0" fontId="3" fillId="7" borderId="2" xfId="3" applyFill="1" applyBorder="1"/>
    <xf numFmtId="43" fontId="3" fillId="7" borderId="2" xfId="3" applyNumberFormat="1" applyFill="1" applyBorder="1"/>
    <xf numFmtId="0" fontId="3" fillId="7" borderId="0" xfId="3" applyFill="1" applyBorder="1"/>
    <xf numFmtId="43" fontId="3" fillId="7" borderId="0" xfId="3" applyNumberFormat="1" applyFill="1" applyBorder="1"/>
    <xf numFmtId="0" fontId="3" fillId="7" borderId="5" xfId="3" applyFill="1" applyBorder="1"/>
    <xf numFmtId="165" fontId="3" fillId="7" borderId="5" xfId="3" applyNumberFormat="1" applyFill="1" applyBorder="1"/>
    <xf numFmtId="0" fontId="5" fillId="7" borderId="0" xfId="3" applyFont="1" applyFill="1"/>
    <xf numFmtId="165" fontId="5" fillId="7" borderId="0" xfId="3" applyNumberFormat="1" applyFont="1" applyFill="1"/>
    <xf numFmtId="6" fontId="3" fillId="7" borderId="0" xfId="3" applyNumberFormat="1" applyFill="1"/>
    <xf numFmtId="9" fontId="3" fillId="7" borderId="0" xfId="3" applyNumberFormat="1" applyFill="1"/>
    <xf numFmtId="166" fontId="3" fillId="7" borderId="0" xfId="3" applyNumberFormat="1" applyFill="1"/>
  </cellXfs>
  <cellStyles count="5">
    <cellStyle name="Comma" xfId="1" builtinId="3"/>
    <cellStyle name="Normal" xfId="0" builtinId="0"/>
    <cellStyle name="Normal_Revenue Growth Crystal Ball" xfId="3"/>
    <cellStyle name="Normal_Sheet2" xfId="2"/>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bloomberg.com/news/2013-05-02/audi-1-3-billion-mexico-suv-plant-aimed-at-unseating-bmw.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34"/>
  <sheetViews>
    <sheetView workbookViewId="0"/>
  </sheetViews>
  <sheetFormatPr defaultRowHeight="15" x14ac:dyDescent="0.25"/>
  <cols>
    <col min="1" max="2" width="36.7109375" customWidth="1"/>
  </cols>
  <sheetData>
    <row r="1" spans="1:16" x14ac:dyDescent="0.25">
      <c r="A1" s="3" t="s">
        <v>20</v>
      </c>
    </row>
    <row r="2" spans="1:16" x14ac:dyDescent="0.25">
      <c r="P2" t="e">
        <f ca="1">_xll.CB.RecalcCounterFN()</f>
        <v>#NAME?</v>
      </c>
    </row>
    <row r="3" spans="1:16" x14ac:dyDescent="0.25">
      <c r="A3" t="s">
        <v>21</v>
      </c>
      <c r="B3" t="s">
        <v>22</v>
      </c>
      <c r="C3">
        <v>0</v>
      </c>
    </row>
    <row r="4" spans="1:16" x14ac:dyDescent="0.25">
      <c r="A4" t="s">
        <v>23</v>
      </c>
    </row>
    <row r="5" spans="1:16" x14ac:dyDescent="0.25">
      <c r="A5" t="s">
        <v>24</v>
      </c>
    </row>
    <row r="7" spans="1:16" x14ac:dyDescent="0.25">
      <c r="A7" s="3" t="s">
        <v>25</v>
      </c>
      <c r="B7" t="s">
        <v>26</v>
      </c>
    </row>
    <row r="8" spans="1:16" x14ac:dyDescent="0.25">
      <c r="B8">
        <v>2</v>
      </c>
    </row>
    <row r="10" spans="1:16" x14ac:dyDescent="0.25">
      <c r="A10" t="s">
        <v>27</v>
      </c>
    </row>
    <row r="11" spans="1:16" x14ac:dyDescent="0.25">
      <c r="A11" t="e">
        <f>CB_DATA_!#REF!</f>
        <v>#REF!</v>
      </c>
      <c r="B11" t="e">
        <f>'Revenue Growth Crystal Ball'!#REF!</f>
        <v>#REF!</v>
      </c>
    </row>
    <row r="13" spans="1:16" x14ac:dyDescent="0.25">
      <c r="A13" t="s">
        <v>28</v>
      </c>
    </row>
    <row r="14" spans="1:16" x14ac:dyDescent="0.25">
      <c r="A14" t="s">
        <v>32</v>
      </c>
      <c r="B14" t="s">
        <v>36</v>
      </c>
    </row>
    <row r="16" spans="1:16" x14ac:dyDescent="0.25">
      <c r="A16" t="s">
        <v>29</v>
      </c>
    </row>
    <row r="19" spans="1:2" x14ac:dyDescent="0.25">
      <c r="A19" t="s">
        <v>30</v>
      </c>
    </row>
    <row r="20" spans="1:2" x14ac:dyDescent="0.25">
      <c r="A20">
        <v>28</v>
      </c>
      <c r="B20">
        <v>34</v>
      </c>
    </row>
    <row r="25" spans="1:2" x14ac:dyDescent="0.25">
      <c r="A25" s="3" t="s">
        <v>31</v>
      </c>
    </row>
    <row r="26" spans="1:2" x14ac:dyDescent="0.25">
      <c r="A26" s="4" t="s">
        <v>33</v>
      </c>
      <c r="B26" s="4" t="s">
        <v>39</v>
      </c>
    </row>
    <row r="27" spans="1:2" x14ac:dyDescent="0.25">
      <c r="A27" t="s">
        <v>34</v>
      </c>
      <c r="B27" t="s">
        <v>46</v>
      </c>
    </row>
    <row r="28" spans="1:2" x14ac:dyDescent="0.25">
      <c r="A28" s="4" t="s">
        <v>35</v>
      </c>
      <c r="B28" s="4" t="s">
        <v>35</v>
      </c>
    </row>
    <row r="29" spans="1:2" x14ac:dyDescent="0.25">
      <c r="B29" s="4" t="s">
        <v>33</v>
      </c>
    </row>
    <row r="30" spans="1:2" x14ac:dyDescent="0.25">
      <c r="B30" t="s">
        <v>38</v>
      </c>
    </row>
    <row r="31" spans="1:2" x14ac:dyDescent="0.25">
      <c r="B31" s="4" t="s">
        <v>35</v>
      </c>
    </row>
    <row r="32" spans="1:2" x14ac:dyDescent="0.25">
      <c r="B32" s="4" t="s">
        <v>37</v>
      </c>
    </row>
    <row r="33" spans="2:2" x14ac:dyDescent="0.25">
      <c r="B33" t="s">
        <v>45</v>
      </c>
    </row>
    <row r="34" spans="2:2" x14ac:dyDescent="0.25">
      <c r="B34" s="4" t="s">
        <v>35</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R81"/>
  <sheetViews>
    <sheetView tabSelected="1" zoomScaleNormal="100" workbookViewId="0"/>
  </sheetViews>
  <sheetFormatPr defaultRowHeight="15" x14ac:dyDescent="0.25"/>
  <cols>
    <col min="1" max="1" width="9.140625" customWidth="1"/>
    <col min="2" max="2" width="22.5703125" bestFit="1" customWidth="1"/>
    <col min="3" max="3" width="2.42578125" customWidth="1"/>
    <col min="4" max="4" width="15.7109375" customWidth="1"/>
    <col min="5" max="5" width="10.5703125" customWidth="1"/>
    <col min="6" max="6" width="27.28515625" customWidth="1"/>
    <col min="7" max="7" width="18.28515625" hidden="1" customWidth="1"/>
    <col min="8" max="8" width="18.7109375" hidden="1" customWidth="1"/>
    <col min="9" max="9" width="18.28515625" hidden="1" customWidth="1"/>
    <col min="10" max="10" width="17.85546875" hidden="1" customWidth="1"/>
    <col min="11" max="11" width="18.7109375" hidden="1" customWidth="1"/>
    <col min="12" max="12" width="19.140625" hidden="1" customWidth="1"/>
    <col min="13" max="13" width="18.28515625" hidden="1" customWidth="1"/>
    <col min="14" max="14" width="19.140625" hidden="1" customWidth="1"/>
    <col min="15" max="15" width="20" bestFit="1" customWidth="1"/>
    <col min="16" max="16" width="20.28515625" bestFit="1" customWidth="1"/>
    <col min="17" max="17" width="20" bestFit="1" customWidth="1"/>
    <col min="18" max="19" width="20.5703125" bestFit="1" customWidth="1"/>
    <col min="20" max="21" width="21.5703125" bestFit="1" customWidth="1"/>
    <col min="22" max="22" width="22" bestFit="1" customWidth="1"/>
    <col min="23" max="23" width="21.5703125" bestFit="1" customWidth="1"/>
    <col min="24" max="25" width="22" bestFit="1" customWidth="1"/>
    <col min="26" max="26" width="21.5703125" bestFit="1" customWidth="1"/>
    <col min="27" max="27" width="22" bestFit="1" customWidth="1"/>
    <col min="28" max="28" width="21" bestFit="1" customWidth="1"/>
    <col min="29" max="29" width="21.5703125" bestFit="1" customWidth="1"/>
    <col min="30" max="30" width="22" bestFit="1" customWidth="1"/>
    <col min="31" max="32" width="21.5703125" bestFit="1" customWidth="1"/>
    <col min="33" max="34" width="22" bestFit="1" customWidth="1"/>
    <col min="35" max="35" width="21.5703125" bestFit="1" customWidth="1"/>
    <col min="36" max="36" width="22" bestFit="1" customWidth="1"/>
    <col min="37" max="37" width="21.5703125" bestFit="1" customWidth="1"/>
    <col min="38" max="38" width="22" bestFit="1" customWidth="1"/>
    <col min="39" max="39" width="21.5703125" bestFit="1" customWidth="1"/>
    <col min="40" max="40" width="22" bestFit="1" customWidth="1"/>
    <col min="41" max="41" width="22.42578125" bestFit="1" customWidth="1"/>
  </cols>
  <sheetData>
    <row r="1" spans="1:41" x14ac:dyDescent="0.25">
      <c r="A1" s="1"/>
      <c r="B1" s="2" t="s">
        <v>18</v>
      </c>
      <c r="C1" s="2"/>
      <c r="D1" s="2">
        <v>0</v>
      </c>
      <c r="E1" s="2">
        <v>0</v>
      </c>
      <c r="F1" s="2">
        <v>0</v>
      </c>
      <c r="G1" s="2">
        <v>2006</v>
      </c>
      <c r="H1" s="2">
        <v>2007</v>
      </c>
      <c r="I1" s="2">
        <v>2008</v>
      </c>
      <c r="J1" s="2">
        <v>2009</v>
      </c>
      <c r="K1" s="2">
        <v>2010</v>
      </c>
      <c r="L1" s="2">
        <v>2011</v>
      </c>
      <c r="M1" s="2">
        <v>2012</v>
      </c>
      <c r="N1" s="2">
        <v>2013</v>
      </c>
      <c r="O1" s="2">
        <v>2014</v>
      </c>
      <c r="P1" s="2">
        <v>2015</v>
      </c>
      <c r="Q1" s="2">
        <v>2016</v>
      </c>
      <c r="R1" s="2">
        <v>2017</v>
      </c>
      <c r="S1" s="2">
        <v>2018</v>
      </c>
      <c r="T1" s="2">
        <v>2019</v>
      </c>
      <c r="U1" s="2">
        <v>2020</v>
      </c>
      <c r="V1" s="2">
        <v>2021</v>
      </c>
      <c r="W1" s="2">
        <v>2022</v>
      </c>
      <c r="X1" s="2">
        <v>2023</v>
      </c>
      <c r="Y1" s="2">
        <v>2024</v>
      </c>
      <c r="Z1" s="2">
        <v>2025</v>
      </c>
      <c r="AA1" s="2">
        <v>2026</v>
      </c>
      <c r="AB1" s="2">
        <v>2027</v>
      </c>
      <c r="AC1" s="2">
        <v>2028</v>
      </c>
      <c r="AD1" s="2">
        <v>2029</v>
      </c>
      <c r="AE1" s="2">
        <v>2030</v>
      </c>
      <c r="AF1" s="2">
        <v>2031</v>
      </c>
      <c r="AG1" s="2">
        <v>2032</v>
      </c>
      <c r="AH1" s="2">
        <v>2033</v>
      </c>
      <c r="AI1" s="2">
        <v>2034</v>
      </c>
      <c r="AJ1" s="2">
        <v>2035</v>
      </c>
      <c r="AK1" s="2">
        <v>2036</v>
      </c>
      <c r="AL1" s="2">
        <v>2037</v>
      </c>
      <c r="AM1" s="2">
        <v>2038</v>
      </c>
      <c r="AN1" s="2">
        <v>2039</v>
      </c>
      <c r="AO1" s="2">
        <v>2040</v>
      </c>
    </row>
    <row r="2" spans="1:41" x14ac:dyDescent="0.25">
      <c r="A2" s="1"/>
      <c r="B2" s="33" t="s">
        <v>19</v>
      </c>
      <c r="C2" s="34"/>
      <c r="D2" s="34"/>
      <c r="E2" s="34"/>
      <c r="F2" s="34"/>
      <c r="G2" s="34"/>
      <c r="H2" s="34"/>
      <c r="I2" s="34"/>
      <c r="J2" s="34"/>
      <c r="K2" s="34"/>
      <c r="L2" s="34"/>
      <c r="M2" s="34"/>
      <c r="N2" s="34"/>
      <c r="O2" s="1"/>
      <c r="P2" s="1"/>
      <c r="Q2" s="1"/>
      <c r="R2" s="1"/>
      <c r="S2" s="1"/>
      <c r="T2" s="1"/>
      <c r="U2" s="1"/>
      <c r="V2" s="1"/>
      <c r="W2" s="1"/>
      <c r="X2" s="1"/>
      <c r="Y2" s="1"/>
      <c r="Z2" s="1"/>
      <c r="AA2" s="1"/>
      <c r="AB2" s="1"/>
      <c r="AC2" s="1"/>
      <c r="AD2" s="1"/>
      <c r="AE2" s="1"/>
      <c r="AF2" s="1"/>
      <c r="AG2" s="1"/>
      <c r="AH2" s="1"/>
      <c r="AI2" s="1"/>
      <c r="AJ2" s="1"/>
      <c r="AK2" s="1"/>
      <c r="AL2" s="1"/>
      <c r="AM2" s="1"/>
      <c r="AN2" s="1"/>
      <c r="AO2" s="1"/>
    </row>
    <row r="3" spans="1:41" x14ac:dyDescent="0.25">
      <c r="A3" s="1"/>
      <c r="B3" s="34" t="s">
        <v>13</v>
      </c>
      <c r="C3" s="34"/>
      <c r="D3" s="34"/>
      <c r="E3" s="34"/>
      <c r="F3" s="34"/>
      <c r="G3" s="34"/>
      <c r="H3" s="34"/>
      <c r="I3" s="34"/>
      <c r="J3" s="34"/>
      <c r="K3" s="34"/>
      <c r="L3" s="34"/>
      <c r="M3" s="34"/>
      <c r="N3" s="34"/>
      <c r="O3" s="5">
        <v>1.0080474545999639E-2</v>
      </c>
      <c r="P3" s="5">
        <f>O3</f>
        <v>1.0080474545999639E-2</v>
      </c>
      <c r="Q3" s="5">
        <f t="shared" ref="Q3:AO3" si="0">P3</f>
        <v>1.0080474545999639E-2</v>
      </c>
      <c r="R3" s="5">
        <f t="shared" si="0"/>
        <v>1.0080474545999639E-2</v>
      </c>
      <c r="S3" s="5">
        <f t="shared" si="0"/>
        <v>1.0080474545999639E-2</v>
      </c>
      <c r="T3" s="5">
        <f t="shared" si="0"/>
        <v>1.0080474545999639E-2</v>
      </c>
      <c r="U3" s="5">
        <f t="shared" si="0"/>
        <v>1.0080474545999639E-2</v>
      </c>
      <c r="V3" s="5">
        <f t="shared" si="0"/>
        <v>1.0080474545999639E-2</v>
      </c>
      <c r="W3" s="5">
        <f t="shared" si="0"/>
        <v>1.0080474545999639E-2</v>
      </c>
      <c r="X3" s="5">
        <f t="shared" si="0"/>
        <v>1.0080474545999639E-2</v>
      </c>
      <c r="Y3" s="5">
        <f t="shared" si="0"/>
        <v>1.0080474545999639E-2</v>
      </c>
      <c r="Z3" s="5">
        <f t="shared" si="0"/>
        <v>1.0080474545999639E-2</v>
      </c>
      <c r="AA3" s="5">
        <f t="shared" si="0"/>
        <v>1.0080474545999639E-2</v>
      </c>
      <c r="AB3" s="5">
        <f t="shared" si="0"/>
        <v>1.0080474545999639E-2</v>
      </c>
      <c r="AC3" s="5">
        <f t="shared" si="0"/>
        <v>1.0080474545999639E-2</v>
      </c>
      <c r="AD3" s="5">
        <f t="shared" si="0"/>
        <v>1.0080474545999639E-2</v>
      </c>
      <c r="AE3" s="5">
        <f t="shared" si="0"/>
        <v>1.0080474545999639E-2</v>
      </c>
      <c r="AF3" s="5">
        <f t="shared" si="0"/>
        <v>1.0080474545999639E-2</v>
      </c>
      <c r="AG3" s="5">
        <f t="shared" si="0"/>
        <v>1.0080474545999639E-2</v>
      </c>
      <c r="AH3" s="5">
        <f t="shared" si="0"/>
        <v>1.0080474545999639E-2</v>
      </c>
      <c r="AI3" s="5">
        <f t="shared" si="0"/>
        <v>1.0080474545999639E-2</v>
      </c>
      <c r="AJ3" s="5">
        <f t="shared" si="0"/>
        <v>1.0080474545999639E-2</v>
      </c>
      <c r="AK3" s="5">
        <f t="shared" si="0"/>
        <v>1.0080474545999639E-2</v>
      </c>
      <c r="AL3" s="5">
        <f t="shared" si="0"/>
        <v>1.0080474545999639E-2</v>
      </c>
      <c r="AM3" s="5">
        <f t="shared" si="0"/>
        <v>1.0080474545999639E-2</v>
      </c>
      <c r="AN3" s="5">
        <f t="shared" si="0"/>
        <v>1.0080474545999639E-2</v>
      </c>
      <c r="AO3" s="5">
        <f t="shared" si="0"/>
        <v>1.0080474545999639E-2</v>
      </c>
    </row>
    <row r="4" spans="1:41" x14ac:dyDescent="0.25">
      <c r="A4" s="1"/>
      <c r="B4" s="34" t="s">
        <v>14</v>
      </c>
      <c r="C4" s="34"/>
      <c r="D4" s="34"/>
      <c r="E4" s="34"/>
      <c r="F4" s="34"/>
      <c r="G4" s="34"/>
      <c r="H4" s="34"/>
      <c r="I4" s="34"/>
      <c r="J4" s="34"/>
      <c r="K4" s="34"/>
      <c r="L4" s="34"/>
      <c r="M4" s="34"/>
      <c r="N4" s="34"/>
      <c r="O4" s="35">
        <f>O3</f>
        <v>1.0080474545999639E-2</v>
      </c>
      <c r="P4" s="35">
        <f t="shared" ref="P4:AO4" si="1">P3</f>
        <v>1.0080474545999639E-2</v>
      </c>
      <c r="Q4" s="35">
        <f t="shared" si="1"/>
        <v>1.0080474545999639E-2</v>
      </c>
      <c r="R4" s="35">
        <f t="shared" si="1"/>
        <v>1.0080474545999639E-2</v>
      </c>
      <c r="S4" s="35">
        <f t="shared" si="1"/>
        <v>1.0080474545999639E-2</v>
      </c>
      <c r="T4" s="35">
        <f t="shared" si="1"/>
        <v>1.0080474545999639E-2</v>
      </c>
      <c r="U4" s="35">
        <f t="shared" si="1"/>
        <v>1.0080474545999639E-2</v>
      </c>
      <c r="V4" s="35">
        <f t="shared" si="1"/>
        <v>1.0080474545999639E-2</v>
      </c>
      <c r="W4" s="35">
        <f t="shared" si="1"/>
        <v>1.0080474545999639E-2</v>
      </c>
      <c r="X4" s="35">
        <f t="shared" si="1"/>
        <v>1.0080474545999639E-2</v>
      </c>
      <c r="Y4" s="35">
        <f t="shared" si="1"/>
        <v>1.0080474545999639E-2</v>
      </c>
      <c r="Z4" s="35">
        <f t="shared" si="1"/>
        <v>1.0080474545999639E-2</v>
      </c>
      <c r="AA4" s="35">
        <f t="shared" si="1"/>
        <v>1.0080474545999639E-2</v>
      </c>
      <c r="AB4" s="35">
        <f t="shared" si="1"/>
        <v>1.0080474545999639E-2</v>
      </c>
      <c r="AC4" s="35">
        <f t="shared" si="1"/>
        <v>1.0080474545999639E-2</v>
      </c>
      <c r="AD4" s="35">
        <f t="shared" si="1"/>
        <v>1.0080474545999639E-2</v>
      </c>
      <c r="AE4" s="35">
        <f t="shared" si="1"/>
        <v>1.0080474545999639E-2</v>
      </c>
      <c r="AF4" s="35">
        <f t="shared" si="1"/>
        <v>1.0080474545999639E-2</v>
      </c>
      <c r="AG4" s="35">
        <f t="shared" si="1"/>
        <v>1.0080474545999639E-2</v>
      </c>
      <c r="AH4" s="35">
        <f t="shared" si="1"/>
        <v>1.0080474545999639E-2</v>
      </c>
      <c r="AI4" s="35">
        <f t="shared" si="1"/>
        <v>1.0080474545999639E-2</v>
      </c>
      <c r="AJ4" s="35">
        <f t="shared" si="1"/>
        <v>1.0080474545999639E-2</v>
      </c>
      <c r="AK4" s="35">
        <f t="shared" si="1"/>
        <v>1.0080474545999639E-2</v>
      </c>
      <c r="AL4" s="35">
        <f t="shared" si="1"/>
        <v>1.0080474545999639E-2</v>
      </c>
      <c r="AM4" s="35">
        <f t="shared" si="1"/>
        <v>1.0080474545999639E-2</v>
      </c>
      <c r="AN4" s="35">
        <f t="shared" si="1"/>
        <v>1.0080474545999639E-2</v>
      </c>
      <c r="AO4" s="35">
        <f t="shared" si="1"/>
        <v>1.0080474545999639E-2</v>
      </c>
    </row>
    <row r="5" spans="1:41" x14ac:dyDescent="0.25">
      <c r="A5" s="1"/>
      <c r="B5" s="34" t="s">
        <v>15</v>
      </c>
      <c r="C5" s="34"/>
      <c r="D5" s="34"/>
      <c r="E5" s="34"/>
      <c r="F5" s="34"/>
      <c r="G5" s="34"/>
      <c r="H5" s="34"/>
      <c r="I5" s="34"/>
      <c r="J5" s="34"/>
      <c r="K5" s="34"/>
      <c r="L5" s="34"/>
      <c r="M5" s="34"/>
      <c r="N5" s="34"/>
      <c r="O5" s="35">
        <f>O3</f>
        <v>1.0080474545999639E-2</v>
      </c>
      <c r="P5" s="35">
        <f t="shared" ref="P5:AO5" si="2">P3</f>
        <v>1.0080474545999639E-2</v>
      </c>
      <c r="Q5" s="35">
        <f t="shared" si="2"/>
        <v>1.0080474545999639E-2</v>
      </c>
      <c r="R5" s="35">
        <f t="shared" si="2"/>
        <v>1.0080474545999639E-2</v>
      </c>
      <c r="S5" s="35">
        <f t="shared" si="2"/>
        <v>1.0080474545999639E-2</v>
      </c>
      <c r="T5" s="35">
        <f t="shared" si="2"/>
        <v>1.0080474545999639E-2</v>
      </c>
      <c r="U5" s="35">
        <f t="shared" si="2"/>
        <v>1.0080474545999639E-2</v>
      </c>
      <c r="V5" s="35">
        <f t="shared" si="2"/>
        <v>1.0080474545999639E-2</v>
      </c>
      <c r="W5" s="35">
        <f t="shared" si="2"/>
        <v>1.0080474545999639E-2</v>
      </c>
      <c r="X5" s="35">
        <f t="shared" si="2"/>
        <v>1.0080474545999639E-2</v>
      </c>
      <c r="Y5" s="35">
        <f t="shared" si="2"/>
        <v>1.0080474545999639E-2</v>
      </c>
      <c r="Z5" s="35">
        <f t="shared" si="2"/>
        <v>1.0080474545999639E-2</v>
      </c>
      <c r="AA5" s="35">
        <f t="shared" si="2"/>
        <v>1.0080474545999639E-2</v>
      </c>
      <c r="AB5" s="35">
        <f t="shared" si="2"/>
        <v>1.0080474545999639E-2</v>
      </c>
      <c r="AC5" s="35">
        <f t="shared" si="2"/>
        <v>1.0080474545999639E-2</v>
      </c>
      <c r="AD5" s="35">
        <f t="shared" si="2"/>
        <v>1.0080474545999639E-2</v>
      </c>
      <c r="AE5" s="35">
        <f t="shared" si="2"/>
        <v>1.0080474545999639E-2</v>
      </c>
      <c r="AF5" s="35">
        <f t="shared" si="2"/>
        <v>1.0080474545999639E-2</v>
      </c>
      <c r="AG5" s="35">
        <f t="shared" si="2"/>
        <v>1.0080474545999639E-2</v>
      </c>
      <c r="AH5" s="35">
        <f t="shared" si="2"/>
        <v>1.0080474545999639E-2</v>
      </c>
      <c r="AI5" s="35">
        <f t="shared" si="2"/>
        <v>1.0080474545999639E-2</v>
      </c>
      <c r="AJ5" s="35">
        <f t="shared" si="2"/>
        <v>1.0080474545999639E-2</v>
      </c>
      <c r="AK5" s="35">
        <f t="shared" si="2"/>
        <v>1.0080474545999639E-2</v>
      </c>
      <c r="AL5" s="35">
        <f t="shared" si="2"/>
        <v>1.0080474545999639E-2</v>
      </c>
      <c r="AM5" s="35">
        <f t="shared" si="2"/>
        <v>1.0080474545999639E-2</v>
      </c>
      <c r="AN5" s="35">
        <f t="shared" si="2"/>
        <v>1.0080474545999639E-2</v>
      </c>
      <c r="AO5" s="35">
        <f t="shared" si="2"/>
        <v>1.0080474545999639E-2</v>
      </c>
    </row>
    <row r="6" spans="1:41" x14ac:dyDescent="0.25">
      <c r="A6" s="1"/>
      <c r="B6" s="34" t="s">
        <v>16</v>
      </c>
      <c r="C6" s="34"/>
      <c r="D6" s="34"/>
      <c r="E6" s="34"/>
      <c r="F6" s="34"/>
      <c r="G6" s="34"/>
      <c r="H6" s="34"/>
      <c r="I6" s="34"/>
      <c r="J6" s="34"/>
      <c r="K6" s="34"/>
      <c r="L6" s="34"/>
      <c r="M6" s="34"/>
      <c r="N6" s="34"/>
      <c r="O6" s="35">
        <f>O3</f>
        <v>1.0080474545999639E-2</v>
      </c>
      <c r="P6" s="35">
        <f t="shared" ref="P6:AO6" si="3">P3</f>
        <v>1.0080474545999639E-2</v>
      </c>
      <c r="Q6" s="35">
        <f t="shared" si="3"/>
        <v>1.0080474545999639E-2</v>
      </c>
      <c r="R6" s="35">
        <f t="shared" si="3"/>
        <v>1.0080474545999639E-2</v>
      </c>
      <c r="S6" s="35">
        <f t="shared" si="3"/>
        <v>1.0080474545999639E-2</v>
      </c>
      <c r="T6" s="35">
        <f t="shared" si="3"/>
        <v>1.0080474545999639E-2</v>
      </c>
      <c r="U6" s="35">
        <f t="shared" si="3"/>
        <v>1.0080474545999639E-2</v>
      </c>
      <c r="V6" s="35">
        <f t="shared" si="3"/>
        <v>1.0080474545999639E-2</v>
      </c>
      <c r="W6" s="35">
        <f t="shared" si="3"/>
        <v>1.0080474545999639E-2</v>
      </c>
      <c r="X6" s="35">
        <f t="shared" si="3"/>
        <v>1.0080474545999639E-2</v>
      </c>
      <c r="Y6" s="35">
        <f t="shared" si="3"/>
        <v>1.0080474545999639E-2</v>
      </c>
      <c r="Z6" s="35">
        <f t="shared" si="3"/>
        <v>1.0080474545999639E-2</v>
      </c>
      <c r="AA6" s="35">
        <f t="shared" si="3"/>
        <v>1.0080474545999639E-2</v>
      </c>
      <c r="AB6" s="35">
        <f t="shared" si="3"/>
        <v>1.0080474545999639E-2</v>
      </c>
      <c r="AC6" s="35">
        <f t="shared" si="3"/>
        <v>1.0080474545999639E-2</v>
      </c>
      <c r="AD6" s="35">
        <f t="shared" si="3"/>
        <v>1.0080474545999639E-2</v>
      </c>
      <c r="AE6" s="35">
        <f t="shared" si="3"/>
        <v>1.0080474545999639E-2</v>
      </c>
      <c r="AF6" s="35">
        <f t="shared" si="3"/>
        <v>1.0080474545999639E-2</v>
      </c>
      <c r="AG6" s="35">
        <f t="shared" si="3"/>
        <v>1.0080474545999639E-2</v>
      </c>
      <c r="AH6" s="35">
        <f t="shared" si="3"/>
        <v>1.0080474545999639E-2</v>
      </c>
      <c r="AI6" s="35">
        <f t="shared" si="3"/>
        <v>1.0080474545999639E-2</v>
      </c>
      <c r="AJ6" s="35">
        <f t="shared" si="3"/>
        <v>1.0080474545999639E-2</v>
      </c>
      <c r="AK6" s="35">
        <f t="shared" si="3"/>
        <v>1.0080474545999639E-2</v>
      </c>
      <c r="AL6" s="35">
        <f t="shared" si="3"/>
        <v>1.0080474545999639E-2</v>
      </c>
      <c r="AM6" s="35">
        <f t="shared" si="3"/>
        <v>1.0080474545999639E-2</v>
      </c>
      <c r="AN6" s="35">
        <f t="shared" si="3"/>
        <v>1.0080474545999639E-2</v>
      </c>
      <c r="AO6" s="35">
        <f t="shared" si="3"/>
        <v>1.0080474545999639E-2</v>
      </c>
    </row>
    <row r="7" spans="1:41" x14ac:dyDescent="0.25">
      <c r="A7" s="1"/>
      <c r="B7" s="34" t="s">
        <v>17</v>
      </c>
      <c r="C7" s="34"/>
      <c r="D7" s="34"/>
      <c r="E7" s="34"/>
      <c r="F7" s="34"/>
      <c r="G7" s="34"/>
      <c r="H7" s="34"/>
      <c r="I7" s="34"/>
      <c r="J7" s="34"/>
      <c r="K7" s="34"/>
      <c r="L7" s="34"/>
      <c r="M7" s="34"/>
      <c r="N7" s="34"/>
      <c r="O7" s="35">
        <f>O3</f>
        <v>1.0080474545999639E-2</v>
      </c>
      <c r="P7" s="35">
        <f t="shared" ref="P7:AO7" si="4">P3</f>
        <v>1.0080474545999639E-2</v>
      </c>
      <c r="Q7" s="35">
        <f t="shared" si="4"/>
        <v>1.0080474545999639E-2</v>
      </c>
      <c r="R7" s="35">
        <f t="shared" si="4"/>
        <v>1.0080474545999639E-2</v>
      </c>
      <c r="S7" s="35">
        <f t="shared" si="4"/>
        <v>1.0080474545999639E-2</v>
      </c>
      <c r="T7" s="35">
        <f t="shared" si="4"/>
        <v>1.0080474545999639E-2</v>
      </c>
      <c r="U7" s="35">
        <f t="shared" si="4"/>
        <v>1.0080474545999639E-2</v>
      </c>
      <c r="V7" s="35">
        <f t="shared" si="4"/>
        <v>1.0080474545999639E-2</v>
      </c>
      <c r="W7" s="35">
        <f t="shared" si="4"/>
        <v>1.0080474545999639E-2</v>
      </c>
      <c r="X7" s="35">
        <f t="shared" si="4"/>
        <v>1.0080474545999639E-2</v>
      </c>
      <c r="Y7" s="35">
        <f t="shared" si="4"/>
        <v>1.0080474545999639E-2</v>
      </c>
      <c r="Z7" s="35">
        <f t="shared" si="4"/>
        <v>1.0080474545999639E-2</v>
      </c>
      <c r="AA7" s="35">
        <f t="shared" si="4"/>
        <v>1.0080474545999639E-2</v>
      </c>
      <c r="AB7" s="35">
        <f t="shared" si="4"/>
        <v>1.0080474545999639E-2</v>
      </c>
      <c r="AC7" s="35">
        <f t="shared" si="4"/>
        <v>1.0080474545999639E-2</v>
      </c>
      <c r="AD7" s="35">
        <f t="shared" si="4"/>
        <v>1.0080474545999639E-2</v>
      </c>
      <c r="AE7" s="35">
        <f t="shared" si="4"/>
        <v>1.0080474545999639E-2</v>
      </c>
      <c r="AF7" s="35">
        <f t="shared" si="4"/>
        <v>1.0080474545999639E-2</v>
      </c>
      <c r="AG7" s="35">
        <f t="shared" si="4"/>
        <v>1.0080474545999639E-2</v>
      </c>
      <c r="AH7" s="35">
        <f t="shared" si="4"/>
        <v>1.0080474545999639E-2</v>
      </c>
      <c r="AI7" s="35">
        <f t="shared" si="4"/>
        <v>1.0080474545999639E-2</v>
      </c>
      <c r="AJ7" s="35">
        <f t="shared" si="4"/>
        <v>1.0080474545999639E-2</v>
      </c>
      <c r="AK7" s="35">
        <f t="shared" si="4"/>
        <v>1.0080474545999639E-2</v>
      </c>
      <c r="AL7" s="35">
        <f t="shared" si="4"/>
        <v>1.0080474545999639E-2</v>
      </c>
      <c r="AM7" s="35">
        <f t="shared" si="4"/>
        <v>1.0080474545999639E-2</v>
      </c>
      <c r="AN7" s="35">
        <f t="shared" si="4"/>
        <v>1.0080474545999639E-2</v>
      </c>
      <c r="AO7" s="35">
        <f t="shared" si="4"/>
        <v>1.0080474545999639E-2</v>
      </c>
    </row>
    <row r="8" spans="1:41" x14ac:dyDescent="0.25">
      <c r="A8" s="1"/>
      <c r="B8" s="33" t="s">
        <v>49</v>
      </c>
      <c r="C8" s="34"/>
      <c r="D8" s="34"/>
      <c r="E8" s="34"/>
      <c r="F8" s="34"/>
      <c r="G8" s="34"/>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row>
    <row r="9" spans="1:41" x14ac:dyDescent="0.25">
      <c r="A9" s="1"/>
      <c r="B9" s="34" t="s">
        <v>13</v>
      </c>
      <c r="C9" s="34">
        <v>0</v>
      </c>
      <c r="D9" s="34">
        <v>0</v>
      </c>
      <c r="E9" s="34">
        <v>0</v>
      </c>
      <c r="F9" s="34">
        <v>0</v>
      </c>
      <c r="G9" s="36">
        <v>49862</v>
      </c>
      <c r="H9" s="36">
        <v>45411</v>
      </c>
      <c r="I9" s="36">
        <v>43343</v>
      </c>
      <c r="J9" s="36">
        <v>37070</v>
      </c>
      <c r="K9" s="36">
        <v>34672</v>
      </c>
      <c r="L9" s="36">
        <v>35234</v>
      </c>
      <c r="M9" s="36">
        <v>34163</v>
      </c>
      <c r="N9" s="36">
        <v>36744</v>
      </c>
      <c r="O9" s="36">
        <f>N9*(1+O3)</f>
        <v>37114.396956718214</v>
      </c>
      <c r="P9" s="36">
        <f t="shared" ref="P9:AO13" si="5">O9*(1+P3)</f>
        <v>37488.527690530544</v>
      </c>
      <c r="Q9" s="36">
        <f t="shared" si="5"/>
        <v>37866.429839681943</v>
      </c>
      <c r="R9" s="36">
        <f t="shared" si="5"/>
        <v>38248.141421828739</v>
      </c>
      <c r="S9" s="36">
        <f t="shared" si="5"/>
        <v>38633.700837863282</v>
      </c>
      <c r="T9" s="36">
        <f t="shared" si="5"/>
        <v>39023.146875777129</v>
      </c>
      <c r="U9" s="36">
        <f t="shared" si="5"/>
        <v>39416.518714563208</v>
      </c>
      <c r="V9" s="36">
        <f t="shared" si="5"/>
        <v>39813.855928157282</v>
      </c>
      <c r="W9" s="36">
        <f t="shared" si="5"/>
        <v>40215.19848941917</v>
      </c>
      <c r="X9" s="36">
        <f t="shared" si="5"/>
        <v>40620.586774154086</v>
      </c>
      <c r="Y9" s="36">
        <f t="shared" si="5"/>
        <v>41030.061565174517</v>
      </c>
      <c r="Z9" s="36">
        <f t="shared" si="5"/>
        <v>41443.66405640306</v>
      </c>
      <c r="AA9" s="36">
        <f t="shared" si="5"/>
        <v>41861.435857016593</v>
      </c>
      <c r="AB9" s="36">
        <f t="shared" si="5"/>
        <v>42283.418995632244</v>
      </c>
      <c r="AC9" s="36">
        <f t="shared" si="5"/>
        <v>42709.655924535553</v>
      </c>
      <c r="AD9" s="36">
        <f t="shared" si="5"/>
        <v>43140.189523951238</v>
      </c>
      <c r="AE9" s="36">
        <f t="shared" si="5"/>
        <v>43575.063106357033</v>
      </c>
      <c r="AF9" s="36">
        <f t="shared" si="5"/>
        <v>44014.320420840995</v>
      </c>
      <c r="AG9" s="36">
        <f t="shared" si="5"/>
        <v>44458.005657502756</v>
      </c>
      <c r="AH9" s="36">
        <f t="shared" si="5"/>
        <v>44906.16345189912</v>
      </c>
      <c r="AI9" s="36">
        <f t="shared" si="5"/>
        <v>45358.838889534491</v>
      </c>
      <c r="AJ9" s="36">
        <f t="shared" si="5"/>
        <v>45816.077510396542</v>
      </c>
      <c r="AK9" s="36">
        <f t="shared" si="5"/>
        <v>46277.925313537642</v>
      </c>
      <c r="AL9" s="36">
        <f t="shared" si="5"/>
        <v>46744.428761702431</v>
      </c>
      <c r="AM9" s="36">
        <f t="shared" si="5"/>
        <v>47215.634786002069</v>
      </c>
      <c r="AN9" s="36">
        <f t="shared" si="5"/>
        <v>47691.590790635579</v>
      </c>
      <c r="AO9" s="36">
        <f t="shared" si="5"/>
        <v>48172.344657658818</v>
      </c>
    </row>
    <row r="10" spans="1:41" x14ac:dyDescent="0.25">
      <c r="A10" s="1"/>
      <c r="B10" s="34" t="s">
        <v>14</v>
      </c>
      <c r="C10" s="34">
        <v>0</v>
      </c>
      <c r="D10" s="34">
        <v>0</v>
      </c>
      <c r="E10" s="34">
        <v>0</v>
      </c>
      <c r="F10" s="34">
        <v>0</v>
      </c>
      <c r="G10" s="36">
        <v>0</v>
      </c>
      <c r="H10" s="36">
        <v>625</v>
      </c>
      <c r="I10" s="36">
        <v>6282</v>
      </c>
      <c r="J10" s="36">
        <v>9800</v>
      </c>
      <c r="K10" s="36">
        <v>16379</v>
      </c>
      <c r="L10" s="36">
        <v>15385</v>
      </c>
      <c r="M10" s="36">
        <v>17270</v>
      </c>
      <c r="N10" s="36">
        <v>18664</v>
      </c>
      <c r="O10" s="36">
        <f t="shared" ref="O10:AD13" si="6">N10*(1+O4)</f>
        <v>18852.141976926538</v>
      </c>
      <c r="P10" s="36">
        <f t="shared" si="6"/>
        <v>19042.180514262516</v>
      </c>
      <c r="Q10" s="36">
        <f t="shared" si="6"/>
        <v>19234.13473023687</v>
      </c>
      <c r="R10" s="36">
        <f t="shared" si="6"/>
        <v>19428.023935799352</v>
      </c>
      <c r="S10" s="36">
        <f t="shared" si="6"/>
        <v>19623.867636563249</v>
      </c>
      <c r="T10" s="36">
        <f t="shared" si="6"/>
        <v>19821.685534767694</v>
      </c>
      <c r="U10" s="36">
        <f t="shared" si="6"/>
        <v>20021.497531259731</v>
      </c>
      <c r="V10" s="36">
        <f t="shared" si="6"/>
        <v>20223.32372749639</v>
      </c>
      <c r="W10" s="36">
        <f t="shared" si="6"/>
        <v>20427.184427566928</v>
      </c>
      <c r="X10" s="36">
        <f t="shared" si="6"/>
        <v>20633.10014023546</v>
      </c>
      <c r="Y10" s="36">
        <f t="shared" si="6"/>
        <v>20841.091581004166</v>
      </c>
      <c r="Z10" s="36">
        <f t="shared" si="6"/>
        <v>21051.179674197327</v>
      </c>
      <c r="AA10" s="36">
        <f t="shared" si="6"/>
        <v>21263.385555066339</v>
      </c>
      <c r="AB10" s="36">
        <f t="shared" si="6"/>
        <v>21477.730571915963</v>
      </c>
      <c r="AC10" s="36">
        <f t="shared" si="6"/>
        <v>21694.236288252003</v>
      </c>
      <c r="AD10" s="36">
        <f t="shared" si="6"/>
        <v>21912.924484950629</v>
      </c>
      <c r="AE10" s="36">
        <f t="shared" si="5"/>
        <v>22133.817162449588</v>
      </c>
      <c r="AF10" s="36">
        <f t="shared" si="5"/>
        <v>22356.936542961474</v>
      </c>
      <c r="AG10" s="36">
        <f t="shared" si="5"/>
        <v>22582.305072709329</v>
      </c>
      <c r="AH10" s="36">
        <f t="shared" si="5"/>
        <v>22809.945424184774</v>
      </c>
      <c r="AI10" s="36">
        <f t="shared" si="5"/>
        <v>23039.880498428913</v>
      </c>
      <c r="AJ10" s="36">
        <f t="shared" si="5"/>
        <v>23272.133427336201</v>
      </c>
      <c r="AK10" s="36">
        <f t="shared" si="5"/>
        <v>23506.727575981571</v>
      </c>
      <c r="AL10" s="36">
        <f t="shared" si="5"/>
        <v>23743.686544971002</v>
      </c>
      <c r="AM10" s="36">
        <f t="shared" si="5"/>
        <v>23983.034172815776</v>
      </c>
      <c r="AN10" s="36">
        <f t="shared" si="5"/>
        <v>24224.794538330687</v>
      </c>
      <c r="AO10" s="36">
        <f t="shared" si="5"/>
        <v>24468.991963056404</v>
      </c>
    </row>
    <row r="11" spans="1:41" x14ac:dyDescent="0.25">
      <c r="A11" s="1"/>
      <c r="B11" s="34" t="s">
        <v>15</v>
      </c>
      <c r="C11" s="34">
        <v>0</v>
      </c>
      <c r="D11" s="34">
        <v>0</v>
      </c>
      <c r="E11" s="34">
        <v>0</v>
      </c>
      <c r="F11" s="34">
        <v>0</v>
      </c>
      <c r="G11" s="36">
        <v>16219</v>
      </c>
      <c r="H11" s="36">
        <v>12001</v>
      </c>
      <c r="I11" s="36">
        <v>11956</v>
      </c>
      <c r="J11" s="36">
        <v>6786</v>
      </c>
      <c r="K11" s="36">
        <v>8675</v>
      </c>
      <c r="L11" s="36">
        <v>11124</v>
      </c>
      <c r="M11" s="36">
        <v>18998</v>
      </c>
      <c r="N11" s="36">
        <v>22428</v>
      </c>
      <c r="O11" s="36">
        <f t="shared" si="6"/>
        <v>22654.084883117681</v>
      </c>
      <c r="P11" s="36">
        <f t="shared" si="5"/>
        <v>22882.448809144866</v>
      </c>
      <c r="Q11" s="36">
        <f t="shared" si="5"/>
        <v>23113.114751915593</v>
      </c>
      <c r="R11" s="36">
        <f t="shared" si="5"/>
        <v>23346.105916851047</v>
      </c>
      <c r="S11" s="36">
        <f t="shared" si="5"/>
        <v>23581.445743294076</v>
      </c>
      <c r="T11" s="36">
        <f t="shared" si="5"/>
        <v>23819.157906867225</v>
      </c>
      <c r="U11" s="36">
        <f t="shared" si="5"/>
        <v>24059.266321854549</v>
      </c>
      <c r="V11" s="36">
        <f t="shared" si="5"/>
        <v>24301.795143607433</v>
      </c>
      <c r="W11" s="36">
        <f t="shared" si="5"/>
        <v>24546.768770974668</v>
      </c>
      <c r="X11" s="36">
        <f t="shared" si="5"/>
        <v>24794.211848757019</v>
      </c>
      <c r="Y11" s="36">
        <f t="shared" si="5"/>
        <v>25044.149270186539</v>
      </c>
      <c r="Z11" s="36">
        <f t="shared" si="5"/>
        <v>25296.60617943087</v>
      </c>
      <c r="AA11" s="36">
        <f t="shared" si="5"/>
        <v>25551.607974122802</v>
      </c>
      <c r="AB11" s="36">
        <f t="shared" si="5"/>
        <v>25809.180307915311</v>
      </c>
      <c r="AC11" s="36">
        <f t="shared" si="5"/>
        <v>26069.349093062367</v>
      </c>
      <c r="AD11" s="36">
        <f t="shared" si="5"/>
        <v>26332.140503025763</v>
      </c>
      <c r="AE11" s="36">
        <f t="shared" si="5"/>
        <v>26597.580975108202</v>
      </c>
      <c r="AF11" s="36">
        <f t="shared" si="5"/>
        <v>26865.697213112944</v>
      </c>
      <c r="AG11" s="36">
        <f t="shared" si="5"/>
        <v>27136.516190030263</v>
      </c>
      <c r="AH11" s="36">
        <f t="shared" si="5"/>
        <v>27410.065150750972</v>
      </c>
      <c r="AI11" s="36">
        <f t="shared" si="5"/>
        <v>27686.371614807311</v>
      </c>
      <c r="AJ11" s="36">
        <f t="shared" si="5"/>
        <v>27965.463379141464</v>
      </c>
      <c r="AK11" s="36">
        <f t="shared" si="5"/>
        <v>28247.368520901986</v>
      </c>
      <c r="AL11" s="36">
        <f t="shared" si="5"/>
        <v>28532.115400268412</v>
      </c>
      <c r="AM11" s="36">
        <f t="shared" si="5"/>
        <v>28819.732663304345</v>
      </c>
      <c r="AN11" s="36">
        <f t="shared" si="5"/>
        <v>29110.249244839299</v>
      </c>
      <c r="AO11" s="36">
        <f t="shared" si="5"/>
        <v>29403.694371379606</v>
      </c>
    </row>
    <row r="12" spans="1:41" x14ac:dyDescent="0.25">
      <c r="A12" s="1"/>
      <c r="B12" s="34" t="s">
        <v>16</v>
      </c>
      <c r="C12" s="34">
        <v>0</v>
      </c>
      <c r="D12" s="34">
        <v>0</v>
      </c>
      <c r="E12" s="34">
        <v>0</v>
      </c>
      <c r="F12" s="34">
        <v>0</v>
      </c>
      <c r="G12" s="36">
        <v>0</v>
      </c>
      <c r="H12" s="36">
        <v>0</v>
      </c>
      <c r="I12" s="36">
        <v>0</v>
      </c>
      <c r="J12" s="36">
        <v>0</v>
      </c>
      <c r="K12" s="36">
        <v>0</v>
      </c>
      <c r="L12" s="36">
        <v>6270</v>
      </c>
      <c r="M12" s="36">
        <v>8598</v>
      </c>
      <c r="N12" s="36">
        <v>8483</v>
      </c>
      <c r="O12" s="36">
        <f t="shared" si="6"/>
        <v>8568.5126655737149</v>
      </c>
      <c r="P12" s="36">
        <f t="shared" si="5"/>
        <v>8654.8873393961076</v>
      </c>
      <c r="Q12" s="36">
        <f t="shared" si="5"/>
        <v>8742.1327109193844</v>
      </c>
      <c r="R12" s="36">
        <f t="shared" si="5"/>
        <v>8830.2575571895577</v>
      </c>
      <c r="S12" s="36">
        <f t="shared" si="5"/>
        <v>8919.2707437294284</v>
      </c>
      <c r="T12" s="36">
        <f t="shared" si="5"/>
        <v>9009.1812254304732</v>
      </c>
      <c r="U12" s="36">
        <f t="shared" si="5"/>
        <v>9099.9980474537242</v>
      </c>
      <c r="V12" s="36">
        <f t="shared" si="5"/>
        <v>9191.7303461397278</v>
      </c>
      <c r="W12" s="36">
        <f t="shared" si="5"/>
        <v>9284.3873499276815</v>
      </c>
      <c r="X12" s="36">
        <f t="shared" si="5"/>
        <v>9377.9783802838283</v>
      </c>
      <c r="Y12" s="36">
        <f t="shared" si="5"/>
        <v>9472.5128526392145</v>
      </c>
      <c r="Z12" s="36">
        <f t="shared" si="5"/>
        <v>9568.0002773368997</v>
      </c>
      <c r="AA12" s="36">
        <f t="shared" si="5"/>
        <v>9664.4502605887119</v>
      </c>
      <c r="AB12" s="36">
        <f t="shared" si="5"/>
        <v>9761.8725054416573</v>
      </c>
      <c r="AC12" s="36">
        <f t="shared" si="5"/>
        <v>9860.2768127540567</v>
      </c>
      <c r="AD12" s="36">
        <f t="shared" si="5"/>
        <v>9959.6730821815345</v>
      </c>
      <c r="AE12" s="36">
        <f t="shared" si="5"/>
        <v>10060.071313172944</v>
      </c>
      <c r="AF12" s="36">
        <f t="shared" si="5"/>
        <v>10161.481605976325</v>
      </c>
      <c r="AG12" s="36">
        <f t="shared" si="5"/>
        <v>10263.914162655014</v>
      </c>
      <c r="AH12" s="36">
        <f t="shared" si="5"/>
        <v>10367.379288113983</v>
      </c>
      <c r="AI12" s="36">
        <f t="shared" si="5"/>
        <v>10471.887391136541</v>
      </c>
      <c r="AJ12" s="36">
        <f t="shared" si="5"/>
        <v>10577.448985431467</v>
      </c>
      <c r="AK12" s="36">
        <f t="shared" si="5"/>
        <v>10684.074690690719</v>
      </c>
      <c r="AL12" s="36">
        <f t="shared" si="5"/>
        <v>10791.775233657787</v>
      </c>
      <c r="AM12" s="36">
        <f t="shared" si="5"/>
        <v>10900.561449206823</v>
      </c>
      <c r="AN12" s="36">
        <f t="shared" si="5"/>
        <v>11010.444281432658</v>
      </c>
      <c r="AO12" s="36">
        <f t="shared" si="5"/>
        <v>11121.434784751787</v>
      </c>
    </row>
    <row r="13" spans="1:41" ht="15.75" thickBot="1" x14ac:dyDescent="0.3">
      <c r="A13" s="1"/>
      <c r="B13" s="34" t="s">
        <v>17</v>
      </c>
      <c r="C13" s="34">
        <v>0</v>
      </c>
      <c r="D13" s="34">
        <v>0</v>
      </c>
      <c r="E13" s="34">
        <v>0</v>
      </c>
      <c r="F13" s="34">
        <v>0</v>
      </c>
      <c r="G13" s="36">
        <v>5038</v>
      </c>
      <c r="H13" s="36">
        <v>3826</v>
      </c>
      <c r="I13" s="36">
        <v>2825</v>
      </c>
      <c r="J13" s="36">
        <v>1463</v>
      </c>
      <c r="K13" s="36">
        <v>1521</v>
      </c>
      <c r="L13" s="36">
        <v>5700</v>
      </c>
      <c r="M13" s="36">
        <v>6002</v>
      </c>
      <c r="N13" s="36">
        <v>6300</v>
      </c>
      <c r="O13" s="36">
        <f t="shared" si="6"/>
        <v>6363.5069896397981</v>
      </c>
      <c r="P13" s="36">
        <f t="shared" si="5"/>
        <v>6427.6541598721533</v>
      </c>
      <c r="Q13" s="36">
        <f t="shared" si="5"/>
        <v>6492.4479640212339</v>
      </c>
      <c r="R13" s="36">
        <f t="shared" si="5"/>
        <v>6557.8949204637775</v>
      </c>
      <c r="S13" s="36">
        <f t="shared" si="5"/>
        <v>6624.0016132848532</v>
      </c>
      <c r="T13" s="36">
        <f t="shared" si="5"/>
        <v>6690.7746929402319</v>
      </c>
      <c r="U13" s="36">
        <f t="shared" si="5"/>
        <v>6758.2208769254348</v>
      </c>
      <c r="V13" s="36">
        <f t="shared" si="5"/>
        <v>6826.3469504515251</v>
      </c>
      <c r="W13" s="36">
        <f t="shared" si="5"/>
        <v>6895.1597671277141</v>
      </c>
      <c r="X13" s="36">
        <f t="shared" si="5"/>
        <v>6964.6662496508461</v>
      </c>
      <c r="Y13" s="36">
        <f t="shared" si="5"/>
        <v>7034.8733905018344</v>
      </c>
      <c r="Z13" s="36">
        <f t="shared" si="5"/>
        <v>7105.7882526491185</v>
      </c>
      <c r="AA13" s="36">
        <f t="shared" si="5"/>
        <v>7177.4179702592119</v>
      </c>
      <c r="AB13" s="36">
        <f t="shared" si="5"/>
        <v>7249.7697494144104</v>
      </c>
      <c r="AC13" s="36">
        <f t="shared" si="5"/>
        <v>7322.8508688377406</v>
      </c>
      <c r="AD13" s="36">
        <f t="shared" si="5"/>
        <v>7396.668680625211</v>
      </c>
      <c r="AE13" s="36">
        <f t="shared" si="5"/>
        <v>7471.2306109854462</v>
      </c>
      <c r="AF13" s="36">
        <f t="shared" si="5"/>
        <v>7546.5441609867785</v>
      </c>
      <c r="AG13" s="36">
        <f t="shared" si="5"/>
        <v>7622.6169073118681</v>
      </c>
      <c r="AH13" s="36">
        <f t="shared" si="5"/>
        <v>7699.4565030199319</v>
      </c>
      <c r="AI13" s="36">
        <f t="shared" si="5"/>
        <v>7777.0706783166561</v>
      </c>
      <c r="AJ13" s="36">
        <f t="shared" si="5"/>
        <v>7855.4672413318676</v>
      </c>
      <c r="AK13" s="36">
        <f t="shared" si="5"/>
        <v>7934.6540789050478</v>
      </c>
      <c r="AL13" s="36">
        <f t="shared" si="5"/>
        <v>8014.6391573787623</v>
      </c>
      <c r="AM13" s="36">
        <f t="shared" si="5"/>
        <v>8095.4305234000913</v>
      </c>
      <c r="AN13" s="36">
        <f t="shared" si="5"/>
        <v>8177.0363047301353</v>
      </c>
      <c r="AO13" s="36">
        <f t="shared" si="5"/>
        <v>8259.4647110616825</v>
      </c>
    </row>
    <row r="14" spans="1:41" ht="15.75" thickBot="1" x14ac:dyDescent="0.3">
      <c r="A14" s="1"/>
      <c r="B14" s="33" t="s">
        <v>50</v>
      </c>
      <c r="C14" s="34"/>
      <c r="D14" s="34"/>
      <c r="E14" s="34"/>
      <c r="F14" s="34"/>
      <c r="G14" s="34"/>
      <c r="H14" s="34"/>
      <c r="I14" s="34"/>
      <c r="J14" s="34"/>
      <c r="K14" s="34"/>
      <c r="L14" s="34"/>
      <c r="M14" s="34"/>
      <c r="N14" s="25" t="s">
        <v>40</v>
      </c>
      <c r="O14" s="26">
        <f>1.5%</f>
        <v>1.4999999999999999E-2</v>
      </c>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row>
    <row r="15" spans="1:41" x14ac:dyDescent="0.25">
      <c r="A15" s="1"/>
      <c r="B15" s="34" t="s">
        <v>13</v>
      </c>
      <c r="C15" s="34"/>
      <c r="D15" s="34"/>
      <c r="E15" s="34"/>
      <c r="F15" s="34"/>
      <c r="G15" s="37"/>
      <c r="H15" s="37"/>
      <c r="I15" s="37"/>
      <c r="J15" s="37"/>
      <c r="K15" s="37"/>
      <c r="L15" s="37"/>
      <c r="M15" s="37"/>
      <c r="N15" s="37"/>
      <c r="O15" s="38">
        <v>32000</v>
      </c>
      <c r="P15" s="38">
        <f>O15*(1+$O$14)</f>
        <v>32479.999999999996</v>
      </c>
      <c r="Q15" s="38">
        <f t="shared" ref="Q15:AO19" si="7">P15*(1+$O$14)</f>
        <v>32967.19999999999</v>
      </c>
      <c r="R15" s="38">
        <f t="shared" si="7"/>
        <v>33461.707999999984</v>
      </c>
      <c r="S15" s="38">
        <f t="shared" si="7"/>
        <v>33963.633619999979</v>
      </c>
      <c r="T15" s="38">
        <f t="shared" si="7"/>
        <v>34473.088124299975</v>
      </c>
      <c r="U15" s="38">
        <f t="shared" si="7"/>
        <v>34990.184446164472</v>
      </c>
      <c r="V15" s="38">
        <f t="shared" si="7"/>
        <v>35515.037212856936</v>
      </c>
      <c r="W15" s="38">
        <f t="shared" si="7"/>
        <v>36047.762771049784</v>
      </c>
      <c r="X15" s="38">
        <f t="shared" si="7"/>
        <v>36588.47921261553</v>
      </c>
      <c r="Y15" s="38">
        <f t="shared" si="7"/>
        <v>37137.306400804759</v>
      </c>
      <c r="Z15" s="38">
        <f t="shared" si="7"/>
        <v>37694.365996816829</v>
      </c>
      <c r="AA15" s="38">
        <f t="shared" si="7"/>
        <v>38259.781486769076</v>
      </c>
      <c r="AB15" s="38">
        <f t="shared" si="7"/>
        <v>38833.678209070611</v>
      </c>
      <c r="AC15" s="38">
        <f t="shared" si="7"/>
        <v>39416.183382206669</v>
      </c>
      <c r="AD15" s="38">
        <f t="shared" si="7"/>
        <v>40007.426132939763</v>
      </c>
      <c r="AE15" s="38">
        <f t="shared" si="7"/>
        <v>40607.537524933854</v>
      </c>
      <c r="AF15" s="38">
        <f t="shared" si="7"/>
        <v>41216.650587807861</v>
      </c>
      <c r="AG15" s="38">
        <f t="shared" si="7"/>
        <v>41834.900346624978</v>
      </c>
      <c r="AH15" s="38">
        <f t="shared" si="7"/>
        <v>42462.423851824351</v>
      </c>
      <c r="AI15" s="38">
        <f t="shared" si="7"/>
        <v>43099.360209601713</v>
      </c>
      <c r="AJ15" s="38">
        <f t="shared" si="7"/>
        <v>43745.850612745737</v>
      </c>
      <c r="AK15" s="38">
        <f t="shared" si="7"/>
        <v>44402.03837193692</v>
      </c>
      <c r="AL15" s="38">
        <f t="shared" si="7"/>
        <v>45068.068947515967</v>
      </c>
      <c r="AM15" s="38">
        <f t="shared" si="7"/>
        <v>45744.089981728699</v>
      </c>
      <c r="AN15" s="38">
        <f t="shared" si="7"/>
        <v>46430.251331454623</v>
      </c>
      <c r="AO15" s="38">
        <f t="shared" si="7"/>
        <v>47126.705101426436</v>
      </c>
    </row>
    <row r="16" spans="1:41" x14ac:dyDescent="0.25">
      <c r="A16" s="1"/>
      <c r="B16" s="34" t="s">
        <v>14</v>
      </c>
      <c r="C16" s="34"/>
      <c r="D16" s="34"/>
      <c r="E16" s="34"/>
      <c r="F16" s="34"/>
      <c r="G16" s="37"/>
      <c r="H16" s="37"/>
      <c r="I16" s="37"/>
      <c r="J16" s="37"/>
      <c r="K16" s="37"/>
      <c r="L16" s="37"/>
      <c r="M16" s="37"/>
      <c r="N16" s="37"/>
      <c r="O16" s="38">
        <v>39000</v>
      </c>
      <c r="P16" s="38">
        <f t="shared" ref="P16:AE19" si="8">O16*(1+$O$14)</f>
        <v>39584.999999999993</v>
      </c>
      <c r="Q16" s="38">
        <f t="shared" si="8"/>
        <v>40178.774999999987</v>
      </c>
      <c r="R16" s="38">
        <f t="shared" si="8"/>
        <v>40781.456624999984</v>
      </c>
      <c r="S16" s="38">
        <f t="shared" si="8"/>
        <v>41393.178474374981</v>
      </c>
      <c r="T16" s="38">
        <f t="shared" si="8"/>
        <v>42014.076151490604</v>
      </c>
      <c r="U16" s="38">
        <f t="shared" si="8"/>
        <v>42644.287293762958</v>
      </c>
      <c r="V16" s="38">
        <f t="shared" si="8"/>
        <v>43283.9516031694</v>
      </c>
      <c r="W16" s="38">
        <f t="shared" si="8"/>
        <v>43933.210877216938</v>
      </c>
      <c r="X16" s="38">
        <f t="shared" si="8"/>
        <v>44592.209040375186</v>
      </c>
      <c r="Y16" s="38">
        <f t="shared" si="8"/>
        <v>45261.092175980812</v>
      </c>
      <c r="Z16" s="38">
        <f t="shared" si="8"/>
        <v>45940.008558620517</v>
      </c>
      <c r="AA16" s="38">
        <f t="shared" si="8"/>
        <v>46629.108686999818</v>
      </c>
      <c r="AB16" s="38">
        <f t="shared" si="8"/>
        <v>47328.545317304808</v>
      </c>
      <c r="AC16" s="38">
        <f t="shared" si="8"/>
        <v>48038.473497064377</v>
      </c>
      <c r="AD16" s="38">
        <f t="shared" si="8"/>
        <v>48759.050599520335</v>
      </c>
      <c r="AE16" s="38">
        <f t="shared" si="8"/>
        <v>49490.436358513136</v>
      </c>
      <c r="AF16" s="38">
        <f t="shared" si="7"/>
        <v>50232.792903890826</v>
      </c>
      <c r="AG16" s="38">
        <f t="shared" si="7"/>
        <v>50986.284797449181</v>
      </c>
      <c r="AH16" s="38">
        <f t="shared" si="7"/>
        <v>51751.079069410916</v>
      </c>
      <c r="AI16" s="38">
        <f t="shared" si="7"/>
        <v>52527.345255452077</v>
      </c>
      <c r="AJ16" s="38">
        <f t="shared" si="7"/>
        <v>53315.255434283856</v>
      </c>
      <c r="AK16" s="38">
        <f t="shared" si="7"/>
        <v>54114.984265798106</v>
      </c>
      <c r="AL16" s="38">
        <f t="shared" si="7"/>
        <v>54926.709029785074</v>
      </c>
      <c r="AM16" s="38">
        <f t="shared" si="7"/>
        <v>55750.609665231845</v>
      </c>
      <c r="AN16" s="38">
        <f t="shared" si="7"/>
        <v>56586.868810210319</v>
      </c>
      <c r="AO16" s="38">
        <f t="shared" si="7"/>
        <v>57435.671842363467</v>
      </c>
    </row>
    <row r="17" spans="1:41" x14ac:dyDescent="0.25">
      <c r="A17" s="1"/>
      <c r="B17" s="34" t="s">
        <v>15</v>
      </c>
      <c r="C17" s="34"/>
      <c r="D17" s="34"/>
      <c r="E17" s="34"/>
      <c r="F17" s="34"/>
      <c r="G17" s="37"/>
      <c r="H17" s="37"/>
      <c r="I17" s="37"/>
      <c r="J17" s="37"/>
      <c r="K17" s="37"/>
      <c r="L17" s="37"/>
      <c r="M17" s="37"/>
      <c r="N17" s="37"/>
      <c r="O17" s="38">
        <v>46500</v>
      </c>
      <c r="P17" s="38">
        <f t="shared" si="8"/>
        <v>47197.499999999993</v>
      </c>
      <c r="Q17" s="38">
        <f t="shared" si="7"/>
        <v>47905.462499999987</v>
      </c>
      <c r="R17" s="38">
        <f t="shared" si="7"/>
        <v>48624.044437499979</v>
      </c>
      <c r="S17" s="38">
        <f t="shared" si="7"/>
        <v>49353.405104062476</v>
      </c>
      <c r="T17" s="38">
        <f t="shared" si="7"/>
        <v>50093.706180623405</v>
      </c>
      <c r="U17" s="38">
        <f t="shared" si="7"/>
        <v>50845.111773332748</v>
      </c>
      <c r="V17" s="38">
        <f t="shared" si="7"/>
        <v>51607.788449932734</v>
      </c>
      <c r="W17" s="38">
        <f t="shared" si="7"/>
        <v>52381.905276681719</v>
      </c>
      <c r="X17" s="38">
        <f t="shared" si="7"/>
        <v>53167.63385583194</v>
      </c>
      <c r="Y17" s="38">
        <f t="shared" si="7"/>
        <v>53965.148363669417</v>
      </c>
      <c r="Z17" s="38">
        <f t="shared" si="7"/>
        <v>54774.625589124451</v>
      </c>
      <c r="AA17" s="38">
        <f t="shared" si="7"/>
        <v>55596.244972961314</v>
      </c>
      <c r="AB17" s="38">
        <f t="shared" si="7"/>
        <v>56430.188647555726</v>
      </c>
      <c r="AC17" s="38">
        <f t="shared" si="7"/>
        <v>57276.641477269055</v>
      </c>
      <c r="AD17" s="38">
        <f t="shared" si="7"/>
        <v>58135.791099428083</v>
      </c>
      <c r="AE17" s="38">
        <f t="shared" si="7"/>
        <v>59007.827965919496</v>
      </c>
      <c r="AF17" s="38">
        <f t="shared" si="7"/>
        <v>59892.945385408282</v>
      </c>
      <c r="AG17" s="38">
        <f t="shared" si="7"/>
        <v>60791.339566189403</v>
      </c>
      <c r="AH17" s="38">
        <f t="shared" si="7"/>
        <v>61703.209659682238</v>
      </c>
      <c r="AI17" s="38">
        <f t="shared" si="7"/>
        <v>62628.757804577464</v>
      </c>
      <c r="AJ17" s="38">
        <f t="shared" si="7"/>
        <v>63568.189171646118</v>
      </c>
      <c r="AK17" s="38">
        <f t="shared" si="7"/>
        <v>64521.712009220806</v>
      </c>
      <c r="AL17" s="38">
        <f t="shared" si="7"/>
        <v>65489.537689359109</v>
      </c>
      <c r="AM17" s="38">
        <f t="shared" si="7"/>
        <v>66471.880754699494</v>
      </c>
      <c r="AN17" s="38">
        <f t="shared" si="7"/>
        <v>67468.958966019985</v>
      </c>
      <c r="AO17" s="38">
        <f t="shared" si="7"/>
        <v>68480.993350510282</v>
      </c>
    </row>
    <row r="18" spans="1:41" x14ac:dyDescent="0.25">
      <c r="A18" s="1"/>
      <c r="B18" s="34" t="s">
        <v>16</v>
      </c>
      <c r="C18" s="34"/>
      <c r="D18" s="34"/>
      <c r="E18" s="34"/>
      <c r="F18" s="34"/>
      <c r="G18" s="37"/>
      <c r="H18" s="37"/>
      <c r="I18" s="37"/>
      <c r="J18" s="37"/>
      <c r="K18" s="37"/>
      <c r="L18" s="37"/>
      <c r="M18" s="37"/>
      <c r="N18" s="37"/>
      <c r="O18" s="38">
        <v>60000</v>
      </c>
      <c r="P18" s="38">
        <f t="shared" si="8"/>
        <v>60899.999999999993</v>
      </c>
      <c r="Q18" s="38">
        <f t="shared" si="7"/>
        <v>61813.499999999985</v>
      </c>
      <c r="R18" s="38">
        <f t="shared" si="7"/>
        <v>62740.702499999978</v>
      </c>
      <c r="S18" s="38">
        <f t="shared" si="7"/>
        <v>63681.813037499975</v>
      </c>
      <c r="T18" s="38">
        <f t="shared" si="7"/>
        <v>64637.040233062471</v>
      </c>
      <c r="U18" s="38">
        <f t="shared" si="7"/>
        <v>65606.595836558408</v>
      </c>
      <c r="V18" s="38">
        <f t="shared" si="7"/>
        <v>66590.694774106785</v>
      </c>
      <c r="W18" s="38">
        <f t="shared" si="7"/>
        <v>67589.555195718378</v>
      </c>
      <c r="X18" s="38">
        <f t="shared" si="7"/>
        <v>68603.398523654148</v>
      </c>
      <c r="Y18" s="38">
        <f t="shared" si="7"/>
        <v>69632.449501508949</v>
      </c>
      <c r="Z18" s="38">
        <f t="shared" si="7"/>
        <v>70676.936244031574</v>
      </c>
      <c r="AA18" s="38">
        <f t="shared" si="7"/>
        <v>71737.090287692045</v>
      </c>
      <c r="AB18" s="38">
        <f t="shared" si="7"/>
        <v>72813.146642007414</v>
      </c>
      <c r="AC18" s="38">
        <f t="shared" si="7"/>
        <v>73905.343841637514</v>
      </c>
      <c r="AD18" s="38">
        <f t="shared" si="7"/>
        <v>75013.923999262071</v>
      </c>
      <c r="AE18" s="38">
        <f t="shared" si="7"/>
        <v>76139.132859250996</v>
      </c>
      <c r="AF18" s="38">
        <f t="shared" si="7"/>
        <v>77281.219852139751</v>
      </c>
      <c r="AG18" s="38">
        <f t="shared" si="7"/>
        <v>78440.438149921843</v>
      </c>
      <c r="AH18" s="38">
        <f t="shared" si="7"/>
        <v>79617.044722170656</v>
      </c>
      <c r="AI18" s="38">
        <f t="shared" si="7"/>
        <v>80811.300393003214</v>
      </c>
      <c r="AJ18" s="38">
        <f t="shared" si="7"/>
        <v>82023.469898898256</v>
      </c>
      <c r="AK18" s="38">
        <f t="shared" si="7"/>
        <v>83253.821947381715</v>
      </c>
      <c r="AL18" s="38">
        <f t="shared" si="7"/>
        <v>84502.62927659243</v>
      </c>
      <c r="AM18" s="38">
        <f t="shared" si="7"/>
        <v>85770.168715741311</v>
      </c>
      <c r="AN18" s="38">
        <f t="shared" si="7"/>
        <v>87056.72124647742</v>
      </c>
      <c r="AO18" s="38">
        <f t="shared" si="7"/>
        <v>88362.57206517458</v>
      </c>
    </row>
    <row r="19" spans="1:41" x14ac:dyDescent="0.25">
      <c r="A19" s="1"/>
      <c r="B19" s="34" t="s">
        <v>17</v>
      </c>
      <c r="C19" s="34"/>
      <c r="D19" s="34"/>
      <c r="E19" s="34"/>
      <c r="F19" s="34"/>
      <c r="G19" s="37"/>
      <c r="H19" s="37"/>
      <c r="I19" s="37"/>
      <c r="J19" s="37"/>
      <c r="K19" s="37"/>
      <c r="L19" s="37"/>
      <c r="M19" s="37"/>
      <c r="N19" s="37"/>
      <c r="O19" s="38">
        <v>95000</v>
      </c>
      <c r="P19" s="38">
        <f t="shared" si="8"/>
        <v>96424.999999999985</v>
      </c>
      <c r="Q19" s="38">
        <f t="shared" si="7"/>
        <v>97871.374999999971</v>
      </c>
      <c r="R19" s="38">
        <f t="shared" si="7"/>
        <v>99339.445624999964</v>
      </c>
      <c r="S19" s="38">
        <f t="shared" si="7"/>
        <v>100829.53730937495</v>
      </c>
      <c r="T19" s="38">
        <f t="shared" si="7"/>
        <v>102341.98036901557</v>
      </c>
      <c r="U19" s="38">
        <f t="shared" si="7"/>
        <v>103877.11007455079</v>
      </c>
      <c r="V19" s="38">
        <f t="shared" si="7"/>
        <v>105435.26672566903</v>
      </c>
      <c r="W19" s="38">
        <f t="shared" si="7"/>
        <v>107016.79572655406</v>
      </c>
      <c r="X19" s="38">
        <f t="shared" si="7"/>
        <v>108622.04766245236</v>
      </c>
      <c r="Y19" s="38">
        <f t="shared" si="7"/>
        <v>110251.37837738913</v>
      </c>
      <c r="Z19" s="38">
        <f t="shared" si="7"/>
        <v>111905.14905304996</v>
      </c>
      <c r="AA19" s="38">
        <f t="shared" si="7"/>
        <v>113583.72628884569</v>
      </c>
      <c r="AB19" s="38">
        <f t="shared" si="7"/>
        <v>115287.48218317836</v>
      </c>
      <c r="AC19" s="38">
        <f t="shared" si="7"/>
        <v>117016.79441592602</v>
      </c>
      <c r="AD19" s="38">
        <f t="shared" si="7"/>
        <v>118772.0463321649</v>
      </c>
      <c r="AE19" s="38">
        <f t="shared" si="7"/>
        <v>120553.62702714736</v>
      </c>
      <c r="AF19" s="38">
        <f t="shared" si="7"/>
        <v>122361.93143255456</v>
      </c>
      <c r="AG19" s="38">
        <f t="shared" si="7"/>
        <v>124197.36040404286</v>
      </c>
      <c r="AH19" s="38">
        <f t="shared" si="7"/>
        <v>126060.3208101035</v>
      </c>
      <c r="AI19" s="38">
        <f t="shared" si="7"/>
        <v>127951.22562225503</v>
      </c>
      <c r="AJ19" s="38">
        <f t="shared" si="7"/>
        <v>129870.49400658885</v>
      </c>
      <c r="AK19" s="38">
        <f t="shared" si="7"/>
        <v>131818.55141668767</v>
      </c>
      <c r="AL19" s="38">
        <f t="shared" si="7"/>
        <v>133795.82968793798</v>
      </c>
      <c r="AM19" s="38">
        <f t="shared" si="7"/>
        <v>135802.76713325703</v>
      </c>
      <c r="AN19" s="38">
        <f t="shared" si="7"/>
        <v>137839.80864025588</v>
      </c>
      <c r="AO19" s="38">
        <f t="shared" si="7"/>
        <v>139907.4057698597</v>
      </c>
    </row>
    <row r="20" spans="1:41" x14ac:dyDescent="0.25">
      <c r="A20" s="1"/>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row>
    <row r="21" spans="1:41" x14ac:dyDescent="0.25">
      <c r="A21" s="1"/>
      <c r="B21" s="33" t="s">
        <v>12</v>
      </c>
      <c r="C21" s="33"/>
      <c r="D21" s="33"/>
      <c r="E21" s="33"/>
      <c r="F21" s="33"/>
      <c r="G21" s="39">
        <v>2066115000</v>
      </c>
      <c r="H21" s="39">
        <v>1765360000</v>
      </c>
      <c r="I21" s="39">
        <v>1831745000</v>
      </c>
      <c r="J21" s="39">
        <v>1531410000</v>
      </c>
      <c r="K21" s="39">
        <v>1737845000</v>
      </c>
      <c r="L21" s="39">
        <v>2298890000</v>
      </c>
      <c r="M21" s="39">
        <v>2724115000</v>
      </c>
      <c r="N21" s="39">
        <v>2960235000</v>
      </c>
      <c r="O21" s="39">
        <f>SUMPRODUCT(O9:O13,O15:O19)</f>
        <v>4094953110.7302942</v>
      </c>
      <c r="P21" s="39">
        <f t="shared" ref="P21:AO21" si="9">SUMPRODUCT(P9:P13,P15:P19)</f>
        <v>4198275664.0500231</v>
      </c>
      <c r="Q21" s="39">
        <f t="shared" si="9"/>
        <v>4304205219.1438475</v>
      </c>
      <c r="R21" s="39">
        <f t="shared" si="9"/>
        <v>4412807555.0506287</v>
      </c>
      <c r="S21" s="39">
        <f t="shared" si="9"/>
        <v>4524150110.5249958</v>
      </c>
      <c r="T21" s="39">
        <f t="shared" si="9"/>
        <v>4638302025.9147711</v>
      </c>
      <c r="U21" s="39">
        <f t="shared" si="9"/>
        <v>4755334186.0950184</v>
      </c>
      <c r="V21" s="39">
        <f t="shared" si="9"/>
        <v>4875319264.4854059</v>
      </c>
      <c r="W21" s="39">
        <f t="shared" si="9"/>
        <v>4998331768.1781921</v>
      </c>
      <c r="X21" s="39">
        <f t="shared" si="9"/>
        <v>5124448084.2048702</v>
      </c>
      <c r="Y21" s="39">
        <f t="shared" si="9"/>
        <v>5253746526.9701939</v>
      </c>
      <c r="Z21" s="39">
        <f t="shared" si="9"/>
        <v>5386307386.8830471</v>
      </c>
      <c r="AA21" s="39">
        <f t="shared" si="9"/>
        <v>5522212980.2143536</v>
      </c>
      <c r="AB21" s="39">
        <f t="shared" si="9"/>
        <v>5661547700.2129784</v>
      </c>
      <c r="AC21" s="39">
        <f t="shared" si="9"/>
        <v>5804398069.5113773</v>
      </c>
      <c r="AD21" s="39">
        <f t="shared" si="9"/>
        <v>5950852793.8535242</v>
      </c>
      <c r="AE21" s="39">
        <f t="shared" si="9"/>
        <v>6101002817.1784897</v>
      </c>
      <c r="AF21" s="39">
        <f t="shared" si="9"/>
        <v>6254941378.0938606</v>
      </c>
      <c r="AG21" s="39">
        <f t="shared" si="9"/>
        <v>6412764067.7740936</v>
      </c>
      <c r="AH21" s="39">
        <f t="shared" si="9"/>
        <v>6574568889.3197222</v>
      </c>
      <c r="AI21" s="39">
        <f t="shared" si="9"/>
        <v>6740456318.6143217</v>
      </c>
      <c r="AJ21" s="39">
        <f t="shared" si="9"/>
        <v>6910529366.7169743</v>
      </c>
      <c r="AK21" s="39">
        <f t="shared" si="9"/>
        <v>7084893643.82901</v>
      </c>
      <c r="AL21" s="39">
        <f t="shared" si="9"/>
        <v>7263657424.8747444</v>
      </c>
      <c r="AM21" s="39">
        <f t="shared" si="9"/>
        <v>7446931716.7369108</v>
      </c>
      <c r="AN21" s="39">
        <f t="shared" si="9"/>
        <v>7634830327.1885729</v>
      </c>
      <c r="AO21" s="39">
        <f t="shared" si="9"/>
        <v>7827469935.5642958</v>
      </c>
    </row>
    <row r="26" spans="1:41" x14ac:dyDescent="0.25">
      <c r="A26" s="7"/>
      <c r="B26" s="7"/>
      <c r="C26" s="7"/>
      <c r="D26" s="7"/>
      <c r="E26" s="7"/>
      <c r="F26" s="7" t="s">
        <v>43</v>
      </c>
      <c r="G26" s="7">
        <v>2006</v>
      </c>
      <c r="H26" s="7">
        <v>2007</v>
      </c>
      <c r="I26" s="7">
        <v>2008</v>
      </c>
      <c r="J26" s="7">
        <v>2009</v>
      </c>
      <c r="K26" s="7">
        <v>2010</v>
      </c>
      <c r="L26" s="7">
        <v>2011</v>
      </c>
      <c r="M26" s="7">
        <v>2012</v>
      </c>
      <c r="N26" s="7">
        <v>2013</v>
      </c>
      <c r="O26" s="7">
        <v>2014</v>
      </c>
      <c r="P26" s="7">
        <v>2015</v>
      </c>
      <c r="Q26" s="7">
        <v>2016</v>
      </c>
      <c r="R26" s="7">
        <v>2017</v>
      </c>
      <c r="S26" s="7">
        <v>2018</v>
      </c>
      <c r="T26" s="7">
        <v>2019</v>
      </c>
      <c r="U26" s="7">
        <v>2020</v>
      </c>
      <c r="V26" s="7">
        <v>2021</v>
      </c>
      <c r="W26" s="7">
        <v>2022</v>
      </c>
      <c r="X26" s="7">
        <v>2023</v>
      </c>
      <c r="Y26" s="7">
        <v>2024</v>
      </c>
      <c r="Z26" s="7">
        <v>2025</v>
      </c>
      <c r="AA26" s="7">
        <v>2026</v>
      </c>
      <c r="AB26" s="7">
        <v>2027</v>
      </c>
      <c r="AC26" s="7">
        <v>2028</v>
      </c>
      <c r="AD26" s="7">
        <v>2029</v>
      </c>
      <c r="AE26" s="7">
        <v>2030</v>
      </c>
      <c r="AF26" s="7">
        <v>2031</v>
      </c>
      <c r="AG26" s="7">
        <v>2032</v>
      </c>
      <c r="AH26" s="7">
        <v>2033</v>
      </c>
      <c r="AI26" s="7">
        <v>2034</v>
      </c>
      <c r="AJ26" s="7">
        <v>2035</v>
      </c>
      <c r="AK26" s="7">
        <v>2036</v>
      </c>
      <c r="AL26" s="7">
        <v>2037</v>
      </c>
      <c r="AM26" s="7">
        <v>2038</v>
      </c>
      <c r="AN26" s="7">
        <v>2039</v>
      </c>
      <c r="AO26" s="7">
        <v>2040</v>
      </c>
    </row>
    <row r="27" spans="1:41" x14ac:dyDescent="0.25">
      <c r="A27" s="8"/>
      <c r="B27" s="8"/>
      <c r="C27" s="8"/>
      <c r="D27" s="8"/>
      <c r="E27" s="8"/>
      <c r="F27" s="40"/>
      <c r="G27" s="40"/>
      <c r="H27" s="40"/>
      <c r="I27" s="40"/>
      <c r="J27" s="40"/>
      <c r="K27" s="40"/>
      <c r="L27" s="40"/>
      <c r="M27" s="40"/>
      <c r="N27" s="40"/>
      <c r="O27" s="40"/>
      <c r="P27" s="40"/>
      <c r="Q27" s="40"/>
      <c r="R27" s="40"/>
      <c r="S27" s="40"/>
      <c r="T27" s="8"/>
      <c r="U27" s="8"/>
      <c r="V27" s="8"/>
      <c r="W27" s="8"/>
      <c r="X27" s="8"/>
      <c r="Y27" s="8"/>
      <c r="Z27" s="8"/>
      <c r="AA27" s="8"/>
      <c r="AB27" s="8"/>
      <c r="AC27" s="8"/>
      <c r="AD27" s="8"/>
      <c r="AE27" s="8"/>
      <c r="AF27" s="8"/>
      <c r="AG27" s="8"/>
      <c r="AH27" s="8"/>
      <c r="AI27" s="8"/>
      <c r="AJ27" s="8"/>
      <c r="AK27" s="8"/>
      <c r="AL27" s="8"/>
      <c r="AM27" s="8"/>
      <c r="AN27" s="8"/>
      <c r="AO27" s="8"/>
    </row>
    <row r="28" spans="1:41" x14ac:dyDescent="0.25">
      <c r="A28" s="8"/>
      <c r="B28" s="8"/>
      <c r="C28" s="8"/>
      <c r="D28" s="8"/>
      <c r="E28" s="8"/>
      <c r="F28" s="40" t="s">
        <v>12</v>
      </c>
      <c r="G28" s="39"/>
      <c r="H28" s="39"/>
      <c r="I28" s="39"/>
      <c r="J28" s="39"/>
      <c r="K28" s="39"/>
      <c r="L28" s="39"/>
      <c r="M28" s="39"/>
      <c r="N28" s="39"/>
      <c r="O28" s="39">
        <f>O21</f>
        <v>4094953110.7302942</v>
      </c>
      <c r="P28" s="39">
        <f t="shared" ref="P28:AO28" si="10">P21</f>
        <v>4198275664.0500231</v>
      </c>
      <c r="Q28" s="39">
        <f t="shared" si="10"/>
        <v>4304205219.1438475</v>
      </c>
      <c r="R28" s="39">
        <f t="shared" si="10"/>
        <v>4412807555.0506287</v>
      </c>
      <c r="S28" s="39">
        <f t="shared" si="10"/>
        <v>4524150110.5249958</v>
      </c>
      <c r="T28" s="6">
        <f t="shared" si="10"/>
        <v>4638302025.9147711</v>
      </c>
      <c r="U28" s="6">
        <f t="shared" si="10"/>
        <v>4755334186.0950184</v>
      </c>
      <c r="V28" s="6">
        <f t="shared" si="10"/>
        <v>4875319264.4854059</v>
      </c>
      <c r="W28" s="6">
        <f t="shared" si="10"/>
        <v>4998331768.1781921</v>
      </c>
      <c r="X28" s="6">
        <f t="shared" si="10"/>
        <v>5124448084.2048702</v>
      </c>
      <c r="Y28" s="6">
        <f t="shared" si="10"/>
        <v>5253746526.9701939</v>
      </c>
      <c r="Z28" s="6">
        <f t="shared" si="10"/>
        <v>5386307386.8830471</v>
      </c>
      <c r="AA28" s="6">
        <f t="shared" si="10"/>
        <v>5522212980.2143536</v>
      </c>
      <c r="AB28" s="6">
        <f t="shared" si="10"/>
        <v>5661547700.2129784</v>
      </c>
      <c r="AC28" s="6">
        <f t="shared" si="10"/>
        <v>5804398069.5113773</v>
      </c>
      <c r="AD28" s="6">
        <f t="shared" si="10"/>
        <v>5950852793.8535242</v>
      </c>
      <c r="AE28" s="6">
        <f t="shared" si="10"/>
        <v>6101002817.1784897</v>
      </c>
      <c r="AF28" s="6">
        <f t="shared" si="10"/>
        <v>6254941378.0938606</v>
      </c>
      <c r="AG28" s="6">
        <f t="shared" si="10"/>
        <v>6412764067.7740936</v>
      </c>
      <c r="AH28" s="6">
        <f t="shared" si="10"/>
        <v>6574568889.3197222</v>
      </c>
      <c r="AI28" s="6">
        <f t="shared" si="10"/>
        <v>6740456318.6143217</v>
      </c>
      <c r="AJ28" s="6">
        <f t="shared" si="10"/>
        <v>6910529366.7169743</v>
      </c>
      <c r="AK28" s="6">
        <f t="shared" si="10"/>
        <v>7084893643.82901</v>
      </c>
      <c r="AL28" s="6">
        <f t="shared" si="10"/>
        <v>7263657424.8747444</v>
      </c>
      <c r="AM28" s="6">
        <f t="shared" si="10"/>
        <v>7446931716.7369108</v>
      </c>
      <c r="AN28" s="6">
        <f t="shared" si="10"/>
        <v>7634830327.1885729</v>
      </c>
      <c r="AO28" s="6">
        <f t="shared" si="10"/>
        <v>7827469935.5642958</v>
      </c>
    </row>
    <row r="29" spans="1:41" x14ac:dyDescent="0.25">
      <c r="A29" s="8"/>
      <c r="B29" s="8"/>
      <c r="C29" s="8"/>
      <c r="D29" s="8"/>
      <c r="E29" s="8"/>
      <c r="F29" s="40" t="s">
        <v>3</v>
      </c>
      <c r="G29" s="41"/>
      <c r="H29" s="42"/>
      <c r="I29" s="42"/>
      <c r="J29" s="42"/>
      <c r="K29" s="42"/>
      <c r="L29" s="42"/>
      <c r="M29" s="42"/>
      <c r="N29" s="42"/>
      <c r="O29" s="42"/>
      <c r="P29" s="42"/>
      <c r="Q29" s="42"/>
      <c r="R29" s="42"/>
      <c r="S29" s="42"/>
      <c r="T29" s="9"/>
      <c r="U29" s="9"/>
      <c r="V29" s="9"/>
      <c r="W29" s="9"/>
      <c r="X29" s="8"/>
      <c r="Y29" s="8"/>
      <c r="Z29" s="8"/>
      <c r="AA29" s="8"/>
      <c r="AB29" s="8"/>
      <c r="AC29" s="8"/>
      <c r="AD29" s="8"/>
      <c r="AE29" s="8"/>
      <c r="AF29" s="8"/>
      <c r="AG29" s="8"/>
      <c r="AH29" s="8"/>
      <c r="AI29" s="8"/>
      <c r="AJ29" s="8"/>
      <c r="AK29" s="8"/>
      <c r="AL29" s="8"/>
      <c r="AM29" s="8"/>
      <c r="AN29" s="8"/>
      <c r="AO29" s="8"/>
    </row>
    <row r="30" spans="1:41" x14ac:dyDescent="0.25">
      <c r="A30" s="10"/>
      <c r="B30" s="11"/>
      <c r="C30" s="11"/>
      <c r="D30" s="11">
        <v>2000</v>
      </c>
      <c r="E30" s="11" t="s">
        <v>2</v>
      </c>
      <c r="F30" s="43"/>
      <c r="G30" s="43"/>
      <c r="H30" s="43"/>
      <c r="I30" s="43"/>
      <c r="J30" s="43"/>
      <c r="K30" s="43"/>
      <c r="L30" s="43"/>
      <c r="M30" s="43"/>
      <c r="N30" s="44">
        <f>E31*(1+$E$33)</f>
        <v>35.494549999999997</v>
      </c>
      <c r="O30" s="44">
        <f>N30*(1+$E$33)</f>
        <v>36.026968249999996</v>
      </c>
      <c r="P30" s="44">
        <f t="shared" ref="P30:AO30" si="11">O30*(1+$E$33)</f>
        <v>36.567372773749995</v>
      </c>
      <c r="Q30" s="44">
        <f t="shared" si="11"/>
        <v>37.11588336535624</v>
      </c>
      <c r="R30" s="44">
        <f t="shared" si="11"/>
        <v>37.672621615836583</v>
      </c>
      <c r="S30" s="44">
        <f t="shared" si="11"/>
        <v>38.23771094007413</v>
      </c>
      <c r="T30" s="29">
        <f t="shared" si="11"/>
        <v>38.811276604175241</v>
      </c>
      <c r="U30" s="29">
        <f t="shared" si="11"/>
        <v>39.393445753237863</v>
      </c>
      <c r="V30" s="29">
        <f t="shared" si="11"/>
        <v>39.984347439536428</v>
      </c>
      <c r="W30" s="29">
        <f t="shared" si="11"/>
        <v>40.584112651129473</v>
      </c>
      <c r="X30" s="29">
        <f t="shared" si="11"/>
        <v>41.19287434089641</v>
      </c>
      <c r="Y30" s="29">
        <f t="shared" si="11"/>
        <v>41.810767456009849</v>
      </c>
      <c r="Z30" s="29">
        <f t="shared" si="11"/>
        <v>42.437928967849992</v>
      </c>
      <c r="AA30" s="29">
        <f t="shared" si="11"/>
        <v>43.074497902367739</v>
      </c>
      <c r="AB30" s="29">
        <f t="shared" si="11"/>
        <v>43.720615370903253</v>
      </c>
      <c r="AC30" s="29">
        <f t="shared" si="11"/>
        <v>44.376424601466795</v>
      </c>
      <c r="AD30" s="29">
        <f t="shared" si="11"/>
        <v>45.042070970488794</v>
      </c>
      <c r="AE30" s="29">
        <f t="shared" si="11"/>
        <v>45.717702035046123</v>
      </c>
      <c r="AF30" s="29">
        <f t="shared" si="11"/>
        <v>46.403467565571809</v>
      </c>
      <c r="AG30" s="29">
        <f t="shared" si="11"/>
        <v>47.099519579055382</v>
      </c>
      <c r="AH30" s="29">
        <f t="shared" si="11"/>
        <v>47.806012372741208</v>
      </c>
      <c r="AI30" s="29">
        <f t="shared" si="11"/>
        <v>48.523102558332319</v>
      </c>
      <c r="AJ30" s="29">
        <f t="shared" si="11"/>
        <v>49.250949096707302</v>
      </c>
      <c r="AK30" s="29">
        <f t="shared" si="11"/>
        <v>49.989713333157908</v>
      </c>
      <c r="AL30" s="29">
        <f t="shared" si="11"/>
        <v>50.739559033155274</v>
      </c>
      <c r="AM30" s="29">
        <f t="shared" si="11"/>
        <v>51.500652418652599</v>
      </c>
      <c r="AN30" s="29">
        <f t="shared" si="11"/>
        <v>52.273162204932383</v>
      </c>
      <c r="AO30" s="29">
        <f t="shared" si="11"/>
        <v>53.057259638006364</v>
      </c>
    </row>
    <row r="31" spans="1:41" x14ac:dyDescent="0.25">
      <c r="A31" s="12"/>
      <c r="B31" s="14"/>
      <c r="C31" s="13"/>
      <c r="D31" s="14">
        <v>5.0999999999999997E-2</v>
      </c>
      <c r="E31" s="15">
        <v>34.97</v>
      </c>
      <c r="F31" s="45" t="s">
        <v>0</v>
      </c>
      <c r="G31" s="45"/>
      <c r="H31" s="45"/>
      <c r="I31" s="45"/>
      <c r="J31" s="45"/>
      <c r="K31" s="45"/>
      <c r="L31" s="45"/>
      <c r="M31" s="45"/>
      <c r="N31" s="45"/>
      <c r="O31" s="46">
        <f>$D$30*O30*$D$32</f>
        <v>149872187.91999999</v>
      </c>
      <c r="P31" s="46">
        <f t="shared" ref="P31:AO31" si="12">$D$30*P30*$D$32</f>
        <v>152120270.73879999</v>
      </c>
      <c r="Q31" s="46">
        <f t="shared" si="12"/>
        <v>154402074.79988196</v>
      </c>
      <c r="R31" s="46">
        <f t="shared" si="12"/>
        <v>156718105.92188019</v>
      </c>
      <c r="S31" s="46">
        <f t="shared" si="12"/>
        <v>159068877.51070839</v>
      </c>
      <c r="T31" s="15">
        <f t="shared" si="12"/>
        <v>161454910.67336899</v>
      </c>
      <c r="U31" s="15">
        <f t="shared" si="12"/>
        <v>163876734.33346951</v>
      </c>
      <c r="V31" s="15">
        <f t="shared" si="12"/>
        <v>166334885.34847152</v>
      </c>
      <c r="W31" s="15">
        <f t="shared" si="12"/>
        <v>168829908.62869859</v>
      </c>
      <c r="X31" s="15">
        <f t="shared" si="12"/>
        <v>171362357.25812906</v>
      </c>
      <c r="Y31" s="15">
        <f t="shared" si="12"/>
        <v>173932792.61700097</v>
      </c>
      <c r="Z31" s="15">
        <f t="shared" si="12"/>
        <v>176541784.50625595</v>
      </c>
      <c r="AA31" s="15">
        <f t="shared" si="12"/>
        <v>179189911.27384979</v>
      </c>
      <c r="AB31" s="15">
        <f t="shared" si="12"/>
        <v>181877759.94295752</v>
      </c>
      <c r="AC31" s="15">
        <f t="shared" si="12"/>
        <v>184605926.34210187</v>
      </c>
      <c r="AD31" s="15">
        <f t="shared" si="12"/>
        <v>187375015.23723337</v>
      </c>
      <c r="AE31" s="15">
        <f t="shared" si="12"/>
        <v>190185640.46579188</v>
      </c>
      <c r="AF31" s="15">
        <f t="shared" si="12"/>
        <v>193038425.07277873</v>
      </c>
      <c r="AG31" s="15">
        <f t="shared" si="12"/>
        <v>195934001.44887039</v>
      </c>
      <c r="AH31" s="15">
        <f t="shared" si="12"/>
        <v>198873011.47060341</v>
      </c>
      <c r="AI31" s="15">
        <f t="shared" si="12"/>
        <v>201856106.64266247</v>
      </c>
      <c r="AJ31" s="15">
        <f t="shared" si="12"/>
        <v>204883948.24230236</v>
      </c>
      <c r="AK31" s="15">
        <f t="shared" si="12"/>
        <v>207957207.4659369</v>
      </c>
      <c r="AL31" s="15">
        <f t="shared" si="12"/>
        <v>211076565.57792595</v>
      </c>
      <c r="AM31" s="15">
        <f t="shared" si="12"/>
        <v>214242714.06159481</v>
      </c>
      <c r="AN31" s="15">
        <f t="shared" si="12"/>
        <v>217456354.77251872</v>
      </c>
      <c r="AO31" s="15">
        <f t="shared" si="12"/>
        <v>220718200.09410647</v>
      </c>
    </row>
    <row r="32" spans="1:41" ht="15.75" thickBot="1" x14ac:dyDescent="0.3">
      <c r="A32" s="16"/>
      <c r="B32" s="17"/>
      <c r="C32" s="17"/>
      <c r="D32" s="17">
        <v>2080</v>
      </c>
      <c r="E32" s="17"/>
      <c r="F32" s="47"/>
      <c r="G32" s="47"/>
      <c r="H32" s="47"/>
      <c r="I32" s="47"/>
      <c r="J32" s="47"/>
      <c r="K32" s="47"/>
      <c r="L32" s="47"/>
      <c r="M32" s="47"/>
      <c r="N32" s="47"/>
      <c r="O32" s="48"/>
      <c r="P32" s="47"/>
      <c r="Q32" s="47"/>
      <c r="R32" s="47"/>
      <c r="S32" s="47"/>
      <c r="T32" s="17"/>
      <c r="U32" s="17"/>
      <c r="V32" s="17"/>
      <c r="W32" s="17"/>
      <c r="X32" s="17"/>
      <c r="Y32" s="17"/>
      <c r="Z32" s="17"/>
      <c r="AA32" s="17"/>
      <c r="AB32" s="17"/>
      <c r="AC32" s="17"/>
      <c r="AD32" s="17"/>
      <c r="AE32" s="17"/>
      <c r="AF32" s="17"/>
      <c r="AG32" s="17"/>
      <c r="AH32" s="17"/>
      <c r="AI32" s="17"/>
      <c r="AJ32" s="17"/>
      <c r="AK32" s="17"/>
      <c r="AL32" s="17"/>
      <c r="AM32" s="17"/>
      <c r="AN32" s="17"/>
      <c r="AO32" s="17"/>
    </row>
    <row r="33" spans="1:41" ht="15.75" thickBot="1" x14ac:dyDescent="0.3">
      <c r="A33" s="8"/>
      <c r="B33" s="8"/>
      <c r="C33" s="8"/>
      <c r="D33" s="25" t="s">
        <v>42</v>
      </c>
      <c r="E33" s="26">
        <v>1.4999999999999999E-2</v>
      </c>
      <c r="F33" s="40"/>
      <c r="G33" s="40"/>
      <c r="H33" s="40"/>
      <c r="I33" s="40"/>
      <c r="J33" s="40"/>
      <c r="K33" s="40"/>
      <c r="L33" s="40"/>
      <c r="M33" s="40"/>
      <c r="N33" s="40"/>
      <c r="O33" s="40"/>
      <c r="P33" s="40"/>
      <c r="Q33" s="40"/>
      <c r="R33" s="40"/>
      <c r="S33" s="40"/>
      <c r="T33" s="8"/>
      <c r="U33" s="8"/>
      <c r="V33" s="8"/>
      <c r="W33" s="8"/>
      <c r="X33" s="8"/>
      <c r="Y33" s="8"/>
      <c r="Z33" s="8"/>
      <c r="AA33" s="8"/>
      <c r="AB33" s="8"/>
      <c r="AC33" s="8"/>
      <c r="AD33" s="8"/>
      <c r="AE33" s="8"/>
      <c r="AF33" s="8"/>
      <c r="AG33" s="8"/>
      <c r="AH33" s="8"/>
      <c r="AI33" s="8"/>
      <c r="AJ33" s="8"/>
      <c r="AK33" s="8"/>
      <c r="AL33" s="8"/>
      <c r="AM33" s="8"/>
      <c r="AN33" s="8"/>
      <c r="AO33" s="8"/>
    </row>
    <row r="34" spans="1:41" hidden="1" x14ac:dyDescent="0.25">
      <c r="A34" s="8"/>
      <c r="B34" s="8"/>
      <c r="C34" s="8"/>
      <c r="D34" s="8"/>
      <c r="E34" s="8"/>
      <c r="F34" s="40"/>
      <c r="G34" s="40"/>
      <c r="H34" s="40"/>
      <c r="I34" s="40"/>
      <c r="J34" s="40"/>
      <c r="K34" s="40"/>
      <c r="L34" s="40"/>
      <c r="M34" s="40"/>
      <c r="N34" s="40"/>
      <c r="O34" s="40"/>
      <c r="P34" s="40"/>
      <c r="Q34" s="40"/>
      <c r="R34" s="40"/>
      <c r="S34" s="40"/>
      <c r="T34" s="8"/>
      <c r="U34" s="8"/>
      <c r="V34" s="8"/>
      <c r="W34" s="8"/>
      <c r="X34" s="8"/>
      <c r="Y34" s="8"/>
      <c r="Z34" s="8"/>
      <c r="AA34" s="8"/>
      <c r="AB34" s="8"/>
      <c r="AC34" s="8"/>
      <c r="AD34" s="8"/>
      <c r="AE34" s="8"/>
      <c r="AF34" s="8"/>
      <c r="AG34" s="8"/>
      <c r="AH34" s="8"/>
      <c r="AI34" s="8"/>
      <c r="AJ34" s="8"/>
      <c r="AK34" s="8"/>
      <c r="AL34" s="8"/>
      <c r="AM34" s="8"/>
      <c r="AN34" s="8"/>
      <c r="AO34" s="8"/>
    </row>
    <row r="35" spans="1:41" x14ac:dyDescent="0.25">
      <c r="A35" s="8"/>
      <c r="B35" s="8"/>
      <c r="C35" s="8"/>
      <c r="D35" s="8"/>
      <c r="E35" s="18">
        <v>0.7</v>
      </c>
      <c r="F35" s="40" t="s">
        <v>4</v>
      </c>
      <c r="G35" s="40"/>
      <c r="H35" s="40"/>
      <c r="I35" s="40"/>
      <c r="J35" s="40"/>
      <c r="K35" s="40"/>
      <c r="L35" s="40"/>
      <c r="M35" s="40"/>
      <c r="N35" s="40"/>
      <c r="O35" s="42"/>
      <c r="P35" s="42"/>
      <c r="Q35" s="42"/>
      <c r="R35" s="42">
        <f t="shared" ref="R35:AO35" si="13">$E$35*R28</f>
        <v>3088965288.53544</v>
      </c>
      <c r="S35" s="42">
        <f t="shared" si="13"/>
        <v>3166905077.367497</v>
      </c>
      <c r="T35" s="9">
        <f t="shared" si="13"/>
        <v>3246811418.1403394</v>
      </c>
      <c r="U35" s="9">
        <f t="shared" si="13"/>
        <v>3328733930.2665129</v>
      </c>
      <c r="V35" s="9">
        <f t="shared" si="13"/>
        <v>3412723485.1397839</v>
      </c>
      <c r="W35" s="9">
        <f t="shared" si="13"/>
        <v>3498832237.7247343</v>
      </c>
      <c r="X35" s="9">
        <f t="shared" si="13"/>
        <v>3587113658.943409</v>
      </c>
      <c r="Y35" s="9">
        <f t="shared" si="13"/>
        <v>3677622568.8791356</v>
      </c>
      <c r="Z35" s="9">
        <f t="shared" si="13"/>
        <v>3770415170.8181329</v>
      </c>
      <c r="AA35" s="9">
        <f t="shared" si="13"/>
        <v>3865549086.1500473</v>
      </c>
      <c r="AB35" s="9">
        <f t="shared" si="13"/>
        <v>3963083390.1490846</v>
      </c>
      <c r="AC35" s="9">
        <f t="shared" si="13"/>
        <v>4063078648.6579638</v>
      </c>
      <c r="AD35" s="9">
        <f t="shared" si="13"/>
        <v>4165596955.6974669</v>
      </c>
      <c r="AE35" s="9">
        <f t="shared" si="13"/>
        <v>4270701972.0249424</v>
      </c>
      <c r="AF35" s="9">
        <f t="shared" si="13"/>
        <v>4378458964.6657019</v>
      </c>
      <c r="AG35" s="9">
        <f t="shared" si="13"/>
        <v>4488934847.441865</v>
      </c>
      <c r="AH35" s="9">
        <f t="shared" si="13"/>
        <v>4602198222.5238056</v>
      </c>
      <c r="AI35" s="9">
        <f t="shared" si="13"/>
        <v>4718319423.0300245</v>
      </c>
      <c r="AJ35" s="9">
        <f t="shared" si="13"/>
        <v>4837370556.7018814</v>
      </c>
      <c r="AK35" s="9">
        <f t="shared" si="13"/>
        <v>4959425550.6803064</v>
      </c>
      <c r="AL35" s="9">
        <f t="shared" si="13"/>
        <v>5084560197.4123211</v>
      </c>
      <c r="AM35" s="9">
        <f t="shared" si="13"/>
        <v>5212852201.7158375</v>
      </c>
      <c r="AN35" s="9">
        <f t="shared" si="13"/>
        <v>5344381229.0320005</v>
      </c>
      <c r="AO35" s="9">
        <f t="shared" si="13"/>
        <v>5479228954.8950071</v>
      </c>
    </row>
    <row r="36" spans="1:41" x14ac:dyDescent="0.25">
      <c r="A36" s="8"/>
      <c r="B36" s="8"/>
      <c r="C36" s="8"/>
      <c r="D36" s="8"/>
      <c r="E36" s="18"/>
      <c r="F36" s="40" t="s">
        <v>5</v>
      </c>
      <c r="G36" s="40"/>
      <c r="H36" s="40"/>
      <c r="I36" s="40"/>
      <c r="J36" s="40"/>
      <c r="K36" s="40"/>
      <c r="L36" s="40"/>
      <c r="M36" s="40"/>
      <c r="N36" s="40"/>
      <c r="O36" s="42">
        <v>30000000</v>
      </c>
      <c r="P36" s="42">
        <v>30000000</v>
      </c>
      <c r="Q36" s="42">
        <v>30000000</v>
      </c>
      <c r="R36" s="42">
        <v>30000000</v>
      </c>
      <c r="S36" s="42">
        <v>30000000</v>
      </c>
      <c r="T36" s="9">
        <v>30000000</v>
      </c>
      <c r="U36" s="9">
        <v>30000000</v>
      </c>
      <c r="V36" s="9">
        <v>30000000</v>
      </c>
      <c r="W36" s="9">
        <v>31771320.690000001</v>
      </c>
      <c r="X36" s="9">
        <v>33579839.119999997</v>
      </c>
      <c r="Y36" s="9">
        <v>35426336.43</v>
      </c>
      <c r="Z36" s="9">
        <v>37311610.189999998</v>
      </c>
      <c r="AA36" s="9">
        <v>39236474.689999998</v>
      </c>
      <c r="AB36" s="9">
        <v>43167048.009999998</v>
      </c>
      <c r="AC36" s="9">
        <v>47180163.369999997</v>
      </c>
      <c r="AD36" s="9">
        <v>51277554.149999999</v>
      </c>
      <c r="AE36" s="9">
        <v>55460990.140000001</v>
      </c>
      <c r="AF36" s="9">
        <v>59732278.280000001</v>
      </c>
      <c r="AG36" s="9">
        <v>62321942.789999999</v>
      </c>
      <c r="AH36" s="9">
        <v>64965990.240000002</v>
      </c>
      <c r="AI36" s="9">
        <v>67665562.700000003</v>
      </c>
      <c r="AJ36" s="9">
        <v>70421826.180000007</v>
      </c>
      <c r="AK36" s="9">
        <v>73235971.189999998</v>
      </c>
      <c r="AL36" s="9">
        <v>74143926.579999998</v>
      </c>
      <c r="AM36" s="9">
        <v>75070949.040000007</v>
      </c>
      <c r="AN36" s="9">
        <v>76017438.969999999</v>
      </c>
      <c r="AO36" s="9">
        <v>76983805.189999998</v>
      </c>
    </row>
    <row r="37" spans="1:41" x14ac:dyDescent="0.25">
      <c r="A37" s="8"/>
      <c r="B37" s="8"/>
      <c r="C37" s="8"/>
      <c r="D37" s="8"/>
      <c r="E37" s="19"/>
      <c r="F37" s="49" t="s">
        <v>6</v>
      </c>
      <c r="G37" s="49"/>
      <c r="H37" s="49"/>
      <c r="I37" s="49"/>
      <c r="J37" s="49"/>
      <c r="K37" s="49"/>
      <c r="L37" s="49"/>
      <c r="M37" s="49"/>
      <c r="N37" s="49"/>
      <c r="O37" s="50">
        <f>-O36</f>
        <v>-30000000</v>
      </c>
      <c r="P37" s="50">
        <f>-P36</f>
        <v>-30000000</v>
      </c>
      <c r="Q37" s="50">
        <f>-Q36</f>
        <v>-30000000</v>
      </c>
      <c r="R37" s="50">
        <f t="shared" ref="R37:AO37" si="14">R28-R31-R35-R36</f>
        <v>1137124160.5933084</v>
      </c>
      <c r="S37" s="50">
        <f t="shared" si="14"/>
        <v>1168176155.64679</v>
      </c>
      <c r="T37" s="20">
        <f t="shared" si="14"/>
        <v>1200035697.1010623</v>
      </c>
      <c r="U37" s="20">
        <f t="shared" si="14"/>
        <v>1232723521.4950361</v>
      </c>
      <c r="V37" s="20">
        <f t="shared" si="14"/>
        <v>1266260893.9971504</v>
      </c>
      <c r="W37" s="20">
        <f t="shared" si="14"/>
        <v>1298898301.1347594</v>
      </c>
      <c r="X37" s="20">
        <f t="shared" si="14"/>
        <v>1332392228.8833323</v>
      </c>
      <c r="Y37" s="20">
        <f t="shared" si="14"/>
        <v>1366764829.0440576</v>
      </c>
      <c r="Z37" s="20">
        <f t="shared" si="14"/>
        <v>1402038821.3686581</v>
      </c>
      <c r="AA37" s="20">
        <f t="shared" si="14"/>
        <v>1438237508.1004567</v>
      </c>
      <c r="AB37" s="20">
        <f t="shared" si="14"/>
        <v>1473419502.1109359</v>
      </c>
      <c r="AC37" s="20">
        <f t="shared" si="14"/>
        <v>1509533331.1413116</v>
      </c>
      <c r="AD37" s="20">
        <f t="shared" si="14"/>
        <v>1546603268.7688241</v>
      </c>
      <c r="AE37" s="20">
        <f t="shared" si="14"/>
        <v>1584654214.5477555</v>
      </c>
      <c r="AF37" s="20">
        <f t="shared" si="14"/>
        <v>1623711710.0753801</v>
      </c>
      <c r="AG37" s="20">
        <f t="shared" si="14"/>
        <v>1665573276.093358</v>
      </c>
      <c r="AH37" s="20">
        <f t="shared" si="14"/>
        <v>1708531665.0853136</v>
      </c>
      <c r="AI37" s="20">
        <f t="shared" si="14"/>
        <v>1752615226.2416351</v>
      </c>
      <c r="AJ37" s="20">
        <f t="shared" si="14"/>
        <v>1797853035.5927908</v>
      </c>
      <c r="AK37" s="20">
        <f t="shared" si="14"/>
        <v>1844274914.4927669</v>
      </c>
      <c r="AL37" s="20">
        <f t="shared" si="14"/>
        <v>1893876735.3044977</v>
      </c>
      <c r="AM37" s="20">
        <f t="shared" si="14"/>
        <v>1944765851.9194784</v>
      </c>
      <c r="AN37" s="20">
        <f t="shared" si="14"/>
        <v>1996975304.4140532</v>
      </c>
      <c r="AO37" s="20">
        <f t="shared" si="14"/>
        <v>2050538975.3851819</v>
      </c>
    </row>
    <row r="38" spans="1:41" x14ac:dyDescent="0.25">
      <c r="A38" s="8"/>
      <c r="B38" s="8"/>
      <c r="C38" s="8"/>
      <c r="D38" s="8"/>
      <c r="E38" s="8"/>
      <c r="F38" s="40"/>
      <c r="G38" s="40"/>
      <c r="H38" s="40"/>
      <c r="I38" s="40"/>
      <c r="J38" s="40"/>
      <c r="K38" s="40"/>
      <c r="L38" s="40"/>
      <c r="M38" s="40"/>
      <c r="N38" s="40"/>
      <c r="O38" s="40"/>
      <c r="P38" s="40"/>
      <c r="Q38" s="40"/>
      <c r="R38" s="40"/>
      <c r="S38" s="40"/>
      <c r="T38" s="8"/>
      <c r="U38" s="8"/>
      <c r="V38" s="8"/>
      <c r="W38" s="8"/>
      <c r="X38" s="8"/>
      <c r="Y38" s="8"/>
      <c r="Z38" s="8"/>
      <c r="AA38" s="8"/>
      <c r="AB38" s="8"/>
      <c r="AC38" s="8"/>
      <c r="AD38" s="8"/>
      <c r="AE38" s="8"/>
      <c r="AF38" s="8"/>
      <c r="AG38" s="8"/>
      <c r="AH38" s="8"/>
      <c r="AI38" s="8"/>
      <c r="AJ38" s="8"/>
      <c r="AK38" s="8"/>
      <c r="AL38" s="8"/>
      <c r="AM38" s="8"/>
      <c r="AN38" s="8"/>
      <c r="AO38" s="8"/>
    </row>
    <row r="39" spans="1:41" x14ac:dyDescent="0.25">
      <c r="A39" s="8"/>
      <c r="B39" s="8"/>
      <c r="C39" s="8"/>
      <c r="D39" s="8"/>
      <c r="E39" s="18">
        <v>0.4</v>
      </c>
      <c r="F39" s="40" t="s">
        <v>1</v>
      </c>
      <c r="G39" s="40"/>
      <c r="H39" s="40"/>
      <c r="I39" s="40"/>
      <c r="J39" s="40"/>
      <c r="K39" s="40"/>
      <c r="L39" s="40"/>
      <c r="M39" s="40"/>
      <c r="N39" s="40"/>
      <c r="O39" s="42">
        <f>O37*$E$39</f>
        <v>-12000000</v>
      </c>
      <c r="P39" s="42">
        <f t="shared" ref="P39:AO39" si="15">P37*$E$39</f>
        <v>-12000000</v>
      </c>
      <c r="Q39" s="42">
        <f t="shared" si="15"/>
        <v>-12000000</v>
      </c>
      <c r="R39" s="42">
        <f t="shared" si="15"/>
        <v>454849664.2373234</v>
      </c>
      <c r="S39" s="42">
        <f t="shared" si="15"/>
        <v>467270462.25871605</v>
      </c>
      <c r="T39" s="9">
        <f t="shared" si="15"/>
        <v>480014278.84042495</v>
      </c>
      <c r="U39" s="9">
        <f t="shared" si="15"/>
        <v>493089408.59801447</v>
      </c>
      <c r="V39" s="9">
        <f t="shared" si="15"/>
        <v>506504357.5988602</v>
      </c>
      <c r="W39" s="9">
        <f t="shared" si="15"/>
        <v>519559320.45390379</v>
      </c>
      <c r="X39" s="9">
        <f t="shared" si="15"/>
        <v>532956891.55333292</v>
      </c>
      <c r="Y39" s="9">
        <f t="shared" si="15"/>
        <v>546705931.61762309</v>
      </c>
      <c r="Z39" s="9">
        <f t="shared" si="15"/>
        <v>560815528.5474633</v>
      </c>
      <c r="AA39" s="9">
        <f t="shared" si="15"/>
        <v>575295003.24018276</v>
      </c>
      <c r="AB39" s="9">
        <f t="shared" si="15"/>
        <v>589367800.84437442</v>
      </c>
      <c r="AC39" s="9">
        <f t="shared" si="15"/>
        <v>603813332.45652473</v>
      </c>
      <c r="AD39" s="9">
        <f t="shared" si="15"/>
        <v>618641307.50752962</v>
      </c>
      <c r="AE39" s="9">
        <f t="shared" si="15"/>
        <v>633861685.81910217</v>
      </c>
      <c r="AF39" s="9">
        <f t="shared" si="15"/>
        <v>649484684.03015208</v>
      </c>
      <c r="AG39" s="9">
        <f t="shared" si="15"/>
        <v>666229310.43734324</v>
      </c>
      <c r="AH39" s="9">
        <f t="shared" si="15"/>
        <v>683412666.03412545</v>
      </c>
      <c r="AI39" s="9">
        <f t="shared" si="15"/>
        <v>701046090.49665403</v>
      </c>
      <c r="AJ39" s="9">
        <f t="shared" si="15"/>
        <v>719141214.23711634</v>
      </c>
      <c r="AK39" s="9">
        <f t="shared" si="15"/>
        <v>737709965.79710674</v>
      </c>
      <c r="AL39" s="9">
        <f t="shared" si="15"/>
        <v>757550694.12179911</v>
      </c>
      <c r="AM39" s="9">
        <f t="shared" si="15"/>
        <v>777906340.76779139</v>
      </c>
      <c r="AN39" s="9">
        <f t="shared" si="15"/>
        <v>798790121.7656213</v>
      </c>
      <c r="AO39" s="9">
        <f t="shared" si="15"/>
        <v>820215590.15407276</v>
      </c>
    </row>
    <row r="40" spans="1:41" x14ac:dyDescent="0.25">
      <c r="A40" s="8"/>
      <c r="B40" s="8"/>
      <c r="C40" s="8"/>
      <c r="D40" s="8"/>
      <c r="E40" s="8"/>
      <c r="F40" s="40" t="s">
        <v>7</v>
      </c>
      <c r="G40" s="40"/>
      <c r="H40" s="40"/>
      <c r="I40" s="40"/>
      <c r="J40" s="40"/>
      <c r="K40" s="40"/>
      <c r="L40" s="40"/>
      <c r="M40" s="40"/>
      <c r="N40" s="40"/>
      <c r="O40" s="51">
        <v>1000000000</v>
      </c>
      <c r="P40" s="51">
        <v>0</v>
      </c>
      <c r="Q40" s="51">
        <v>0</v>
      </c>
      <c r="R40" s="51">
        <v>0</v>
      </c>
      <c r="S40" s="51">
        <v>0</v>
      </c>
      <c r="T40" s="21">
        <v>0</v>
      </c>
      <c r="U40" s="21">
        <v>0</v>
      </c>
      <c r="V40" s="21">
        <v>17713207</v>
      </c>
      <c r="W40" s="21">
        <v>18085184</v>
      </c>
      <c r="X40" s="21">
        <v>18464973</v>
      </c>
      <c r="Y40" s="21">
        <v>18852738</v>
      </c>
      <c r="Z40" s="21">
        <v>19248645</v>
      </c>
      <c r="AA40" s="21">
        <v>39305733</v>
      </c>
      <c r="AB40" s="21">
        <v>40131154</v>
      </c>
      <c r="AC40" s="21">
        <v>40973908</v>
      </c>
      <c r="AD40" s="21">
        <v>41834360</v>
      </c>
      <c r="AE40" s="21">
        <v>42712881</v>
      </c>
      <c r="AF40" s="21">
        <v>43609852</v>
      </c>
      <c r="AG40" s="21">
        <v>44525659</v>
      </c>
      <c r="AH40" s="21">
        <v>45460698</v>
      </c>
      <c r="AI40" s="21">
        <v>46415372</v>
      </c>
      <c r="AJ40" s="21">
        <v>47390095</v>
      </c>
      <c r="AK40" s="21">
        <v>48385287</v>
      </c>
      <c r="AL40" s="21">
        <v>49401378</v>
      </c>
      <c r="AM40" s="21">
        <v>50438807</v>
      </c>
      <c r="AN40" s="21">
        <v>51498022</v>
      </c>
      <c r="AO40" s="21">
        <v>52579481</v>
      </c>
    </row>
    <row r="41" spans="1:41" x14ac:dyDescent="0.25">
      <c r="A41" s="8"/>
      <c r="B41" s="8"/>
      <c r="C41" s="8"/>
      <c r="D41" s="8"/>
      <c r="E41" s="8"/>
      <c r="F41" s="40"/>
      <c r="G41" s="40"/>
      <c r="H41" s="40"/>
      <c r="I41" s="40"/>
      <c r="J41" s="40"/>
      <c r="K41" s="40"/>
      <c r="L41" s="40"/>
      <c r="M41" s="40"/>
      <c r="N41" s="40"/>
      <c r="O41" s="40"/>
      <c r="P41" s="40"/>
      <c r="Q41" s="40"/>
      <c r="R41" s="40"/>
      <c r="S41" s="40"/>
      <c r="T41" s="8"/>
      <c r="U41" s="8"/>
      <c r="V41" s="8"/>
      <c r="W41" s="8"/>
      <c r="X41" s="8"/>
      <c r="Y41" s="8"/>
      <c r="Z41" s="8"/>
      <c r="AA41" s="8"/>
      <c r="AB41" s="8"/>
      <c r="AC41" s="8"/>
      <c r="AD41" s="8"/>
      <c r="AE41" s="8"/>
      <c r="AF41" s="8"/>
      <c r="AG41" s="8"/>
      <c r="AH41" s="8"/>
      <c r="AI41" s="8"/>
      <c r="AJ41" s="8"/>
      <c r="AK41" s="8"/>
      <c r="AL41" s="8"/>
      <c r="AM41" s="8"/>
      <c r="AN41" s="8"/>
      <c r="AO41" s="8"/>
    </row>
    <row r="42" spans="1:41" x14ac:dyDescent="0.25">
      <c r="A42" s="8"/>
      <c r="B42" s="8"/>
      <c r="C42" s="8"/>
      <c r="D42" s="8"/>
      <c r="E42" s="8"/>
      <c r="F42" s="49" t="s">
        <v>8</v>
      </c>
      <c r="G42" s="40"/>
      <c r="H42" s="40"/>
      <c r="I42" s="40"/>
      <c r="J42" s="40"/>
      <c r="K42" s="40"/>
      <c r="L42" s="40"/>
      <c r="M42" s="40"/>
      <c r="N42" s="40"/>
      <c r="O42" s="42">
        <f t="shared" ref="O42:AO42" si="16">O37-SUM(O39:O40)+O36</f>
        <v>-988000000</v>
      </c>
      <c r="P42" s="42">
        <f t="shared" si="16"/>
        <v>12000000</v>
      </c>
      <c r="Q42" s="42">
        <f t="shared" si="16"/>
        <v>12000000</v>
      </c>
      <c r="R42" s="42">
        <f t="shared" si="16"/>
        <v>712274496.35598505</v>
      </c>
      <c r="S42" s="42">
        <f t="shared" si="16"/>
        <v>730905693.38807392</v>
      </c>
      <c r="T42" s="9">
        <f t="shared" si="16"/>
        <v>750021418.26063728</v>
      </c>
      <c r="U42" s="9">
        <f t="shared" si="16"/>
        <v>769634112.89702165</v>
      </c>
      <c r="V42" s="9">
        <f t="shared" si="16"/>
        <v>772043329.39829016</v>
      </c>
      <c r="W42" s="9">
        <f t="shared" si="16"/>
        <v>793025117.37085569</v>
      </c>
      <c r="X42" s="9">
        <f t="shared" si="16"/>
        <v>814550203.44999933</v>
      </c>
      <c r="Y42" s="9">
        <f t="shared" si="16"/>
        <v>836632495.85643446</v>
      </c>
      <c r="Z42" s="9">
        <f t="shared" si="16"/>
        <v>859286258.01119471</v>
      </c>
      <c r="AA42" s="9">
        <f t="shared" si="16"/>
        <v>862873246.5502739</v>
      </c>
      <c r="AB42" s="9">
        <f t="shared" si="16"/>
        <v>887087595.2765615</v>
      </c>
      <c r="AC42" s="9">
        <f t="shared" si="16"/>
        <v>911926254.05478692</v>
      </c>
      <c r="AD42" s="9">
        <f t="shared" si="16"/>
        <v>937405155.41129446</v>
      </c>
      <c r="AE42" s="9">
        <f t="shared" si="16"/>
        <v>963540637.8686533</v>
      </c>
      <c r="AF42" s="9">
        <f t="shared" si="16"/>
        <v>990349452.32522798</v>
      </c>
      <c r="AG42" s="9">
        <f t="shared" si="16"/>
        <v>1017140249.4460148</v>
      </c>
      <c r="AH42" s="9">
        <f t="shared" si="16"/>
        <v>1044624291.2911881</v>
      </c>
      <c r="AI42" s="9">
        <f t="shared" si="16"/>
        <v>1072819326.4449811</v>
      </c>
      <c r="AJ42" s="9">
        <f t="shared" si="16"/>
        <v>1101743552.5356746</v>
      </c>
      <c r="AK42" s="9">
        <f t="shared" si="16"/>
        <v>1131415632.8856602</v>
      </c>
      <c r="AL42" s="9">
        <f t="shared" si="16"/>
        <v>1161068589.7626987</v>
      </c>
      <c r="AM42" s="9">
        <f t="shared" si="16"/>
        <v>1191491653.1916871</v>
      </c>
      <c r="AN42" s="9">
        <f t="shared" si="16"/>
        <v>1222704599.6184318</v>
      </c>
      <c r="AO42" s="9">
        <f t="shared" si="16"/>
        <v>1254727709.4211092</v>
      </c>
    </row>
    <row r="43" spans="1:41" x14ac:dyDescent="0.25">
      <c r="A43" s="8"/>
      <c r="B43" s="8"/>
      <c r="C43" s="8"/>
      <c r="D43" s="8"/>
      <c r="E43" s="8"/>
      <c r="F43" s="49" t="s">
        <v>47</v>
      </c>
      <c r="G43" s="40"/>
      <c r="H43" s="40"/>
      <c r="I43" s="40"/>
      <c r="J43" s="40"/>
      <c r="K43" s="40"/>
      <c r="L43" s="40"/>
      <c r="M43" s="40"/>
      <c r="N43" s="40"/>
      <c r="O43" s="42">
        <f>O69</f>
        <v>650133400.80634046</v>
      </c>
      <c r="P43" s="42">
        <f t="shared" ref="P43:Q43" si="17">P69</f>
        <v>668761872.57017982</v>
      </c>
      <c r="Q43" s="42">
        <f t="shared" si="17"/>
        <v>676926612.62966299</v>
      </c>
      <c r="R43" s="42"/>
      <c r="S43" s="42"/>
      <c r="T43" s="9"/>
      <c r="U43" s="9"/>
      <c r="V43" s="9"/>
      <c r="W43" s="9"/>
      <c r="X43" s="9"/>
      <c r="Y43" s="9"/>
      <c r="Z43" s="9"/>
      <c r="AA43" s="9"/>
      <c r="AB43" s="9"/>
      <c r="AC43" s="9"/>
      <c r="AD43" s="9"/>
      <c r="AE43" s="9"/>
      <c r="AF43" s="9"/>
      <c r="AG43" s="9"/>
      <c r="AH43" s="9"/>
      <c r="AI43" s="9"/>
      <c r="AJ43" s="9"/>
      <c r="AK43" s="9"/>
      <c r="AL43" s="9"/>
      <c r="AM43" s="9"/>
      <c r="AN43" s="9"/>
      <c r="AO43" s="9"/>
    </row>
    <row r="44" spans="1:41" x14ac:dyDescent="0.25">
      <c r="A44" s="8"/>
      <c r="B44" s="8"/>
      <c r="C44" s="8"/>
      <c r="D44" s="8"/>
      <c r="E44" s="8"/>
      <c r="F44" s="49" t="s">
        <v>48</v>
      </c>
      <c r="G44" s="40"/>
      <c r="H44" s="40"/>
      <c r="I44" s="40"/>
      <c r="J44" s="40"/>
      <c r="K44" s="40"/>
      <c r="L44" s="40"/>
      <c r="M44" s="40"/>
      <c r="N44" s="40"/>
      <c r="O44" s="42">
        <f>SUM(O42:O43)</f>
        <v>-337866599.19365954</v>
      </c>
      <c r="P44" s="42">
        <f t="shared" ref="P44:Q44" si="18">SUM(P42:P43)</f>
        <v>680761872.57017982</v>
      </c>
      <c r="Q44" s="42">
        <f t="shared" si="18"/>
        <v>688926612.62966299</v>
      </c>
      <c r="R44" s="42">
        <f>R42</f>
        <v>712274496.35598505</v>
      </c>
      <c r="S44" s="42">
        <f t="shared" ref="S44:AO44" si="19">S42</f>
        <v>730905693.38807392</v>
      </c>
      <c r="T44" s="9">
        <f t="shared" si="19"/>
        <v>750021418.26063728</v>
      </c>
      <c r="U44" s="9">
        <f t="shared" si="19"/>
        <v>769634112.89702165</v>
      </c>
      <c r="V44" s="9">
        <f t="shared" si="19"/>
        <v>772043329.39829016</v>
      </c>
      <c r="W44" s="9">
        <f t="shared" si="19"/>
        <v>793025117.37085569</v>
      </c>
      <c r="X44" s="9">
        <f t="shared" si="19"/>
        <v>814550203.44999933</v>
      </c>
      <c r="Y44" s="9">
        <f t="shared" si="19"/>
        <v>836632495.85643446</v>
      </c>
      <c r="Z44" s="9">
        <f t="shared" si="19"/>
        <v>859286258.01119471</v>
      </c>
      <c r="AA44" s="9">
        <f t="shared" si="19"/>
        <v>862873246.5502739</v>
      </c>
      <c r="AB44" s="9">
        <f t="shared" si="19"/>
        <v>887087595.2765615</v>
      </c>
      <c r="AC44" s="9">
        <f t="shared" si="19"/>
        <v>911926254.05478692</v>
      </c>
      <c r="AD44" s="9">
        <f t="shared" si="19"/>
        <v>937405155.41129446</v>
      </c>
      <c r="AE44" s="9">
        <f t="shared" si="19"/>
        <v>963540637.8686533</v>
      </c>
      <c r="AF44" s="9">
        <f t="shared" si="19"/>
        <v>990349452.32522798</v>
      </c>
      <c r="AG44" s="9">
        <f t="shared" si="19"/>
        <v>1017140249.4460148</v>
      </c>
      <c r="AH44" s="9">
        <f t="shared" si="19"/>
        <v>1044624291.2911881</v>
      </c>
      <c r="AI44" s="9">
        <f t="shared" si="19"/>
        <v>1072819326.4449811</v>
      </c>
      <c r="AJ44" s="9">
        <f t="shared" si="19"/>
        <v>1101743552.5356746</v>
      </c>
      <c r="AK44" s="9">
        <f t="shared" si="19"/>
        <v>1131415632.8856602</v>
      </c>
      <c r="AL44" s="9">
        <f t="shared" si="19"/>
        <v>1161068589.7626987</v>
      </c>
      <c r="AM44" s="9">
        <f t="shared" si="19"/>
        <v>1191491653.1916871</v>
      </c>
      <c r="AN44" s="9">
        <f t="shared" si="19"/>
        <v>1222704599.6184318</v>
      </c>
      <c r="AO44" s="9">
        <f t="shared" si="19"/>
        <v>1254727709.4211092</v>
      </c>
    </row>
    <row r="45" spans="1:41" x14ac:dyDescent="0.25">
      <c r="A45" s="8"/>
      <c r="B45" s="8"/>
      <c r="C45" s="8"/>
      <c r="D45" s="8"/>
      <c r="E45" s="8"/>
      <c r="F45" s="40"/>
      <c r="G45" s="40"/>
      <c r="H45" s="40"/>
      <c r="I45" s="40"/>
      <c r="J45" s="40"/>
      <c r="K45" s="40"/>
      <c r="L45" s="40"/>
      <c r="M45" s="40"/>
      <c r="N45" s="40"/>
      <c r="O45" s="40"/>
      <c r="P45" s="40"/>
      <c r="Q45" s="40"/>
      <c r="R45" s="40"/>
      <c r="S45" s="40"/>
      <c r="T45" s="8"/>
      <c r="U45" s="8"/>
      <c r="V45" s="8"/>
      <c r="W45" s="8"/>
      <c r="X45" s="8"/>
      <c r="Y45" s="8"/>
      <c r="Z45" s="8"/>
      <c r="AA45" s="8"/>
      <c r="AB45" s="8"/>
      <c r="AC45" s="8"/>
      <c r="AD45" s="8"/>
      <c r="AE45" s="8"/>
      <c r="AF45" s="8"/>
      <c r="AG45" s="8"/>
      <c r="AH45" s="8"/>
      <c r="AI45" s="8"/>
      <c r="AJ45" s="8"/>
      <c r="AK45" s="8"/>
      <c r="AL45" s="8"/>
      <c r="AM45" s="8"/>
      <c r="AN45" s="8"/>
      <c r="AO45" s="8"/>
    </row>
    <row r="46" spans="1:41" x14ac:dyDescent="0.25">
      <c r="A46" s="8"/>
      <c r="B46" s="8"/>
      <c r="C46" s="8"/>
      <c r="D46" s="8"/>
      <c r="E46" s="8"/>
      <c r="F46" s="40" t="s">
        <v>9</v>
      </c>
      <c r="G46" s="40"/>
      <c r="H46" s="40"/>
      <c r="I46" s="40"/>
      <c r="J46" s="40"/>
      <c r="K46" s="40"/>
      <c r="L46" s="40"/>
      <c r="M46" s="40"/>
      <c r="N46" s="40"/>
      <c r="O46" s="52">
        <v>0.1</v>
      </c>
      <c r="P46" s="40"/>
      <c r="Q46" s="40"/>
      <c r="R46" s="40"/>
      <c r="S46" s="40"/>
      <c r="T46" s="8"/>
      <c r="U46" s="8"/>
      <c r="V46" s="8"/>
      <c r="W46" s="8"/>
      <c r="X46" s="8"/>
      <c r="Y46" s="8"/>
      <c r="Z46" s="8"/>
      <c r="AA46" s="8"/>
      <c r="AB46" s="8"/>
      <c r="AC46" s="8"/>
      <c r="AD46" s="8"/>
      <c r="AE46" s="8"/>
      <c r="AF46" s="8"/>
      <c r="AG46" s="8"/>
      <c r="AH46" s="8"/>
      <c r="AI46" s="8"/>
      <c r="AJ46" s="8"/>
      <c r="AK46" s="8"/>
      <c r="AL46" s="8"/>
      <c r="AM46" s="8"/>
      <c r="AN46" s="8"/>
      <c r="AO46" s="8"/>
    </row>
    <row r="47" spans="1:41" x14ac:dyDescent="0.25">
      <c r="A47" s="8"/>
      <c r="B47" s="8"/>
      <c r="C47" s="8"/>
      <c r="D47" s="8"/>
      <c r="E47" s="8"/>
      <c r="F47" s="40"/>
      <c r="G47" s="40"/>
      <c r="H47" s="40"/>
      <c r="I47" s="40"/>
      <c r="J47" s="40"/>
      <c r="K47" s="40"/>
      <c r="L47" s="40"/>
      <c r="M47" s="40"/>
      <c r="N47" s="40"/>
      <c r="O47" s="40"/>
      <c r="P47" s="40"/>
      <c r="Q47" s="40"/>
      <c r="R47" s="40"/>
      <c r="S47" s="40"/>
      <c r="T47" s="8"/>
      <c r="U47" s="8"/>
      <c r="V47" s="8"/>
      <c r="W47" s="8"/>
      <c r="X47" s="8"/>
      <c r="Y47" s="8"/>
      <c r="Z47" s="8"/>
      <c r="AA47" s="8"/>
      <c r="AB47" s="8"/>
      <c r="AC47" s="8"/>
      <c r="AD47" s="8"/>
      <c r="AE47" s="8"/>
      <c r="AF47" s="8"/>
      <c r="AG47" s="8"/>
      <c r="AH47" s="8"/>
      <c r="AI47" s="8"/>
      <c r="AJ47" s="8"/>
      <c r="AK47" s="8"/>
      <c r="AL47" s="8"/>
      <c r="AM47" s="8"/>
      <c r="AN47" s="8"/>
      <c r="AO47" s="8"/>
    </row>
    <row r="48" spans="1:41" x14ac:dyDescent="0.25">
      <c r="A48" s="8"/>
      <c r="B48" s="8"/>
      <c r="C48" s="8"/>
      <c r="D48" s="8"/>
      <c r="E48" s="8"/>
      <c r="F48" s="40" t="s">
        <v>10</v>
      </c>
      <c r="G48" s="8"/>
      <c r="H48" s="8"/>
      <c r="I48" s="8"/>
      <c r="J48" s="8"/>
      <c r="K48" s="8"/>
      <c r="L48" s="8"/>
      <c r="M48" s="8"/>
      <c r="N48" s="8"/>
      <c r="O48" s="22">
        <f>NPV(O46,O44:AO44)</f>
        <v>6538275059.0864458</v>
      </c>
      <c r="P48" s="40"/>
      <c r="Q48" s="40"/>
      <c r="R48" s="40"/>
      <c r="S48" s="40"/>
      <c r="T48" s="8"/>
      <c r="U48" s="8"/>
      <c r="V48" s="8"/>
      <c r="W48" s="8"/>
      <c r="X48" s="8"/>
      <c r="Y48" s="8"/>
      <c r="Z48" s="8"/>
      <c r="AA48" s="8"/>
      <c r="AB48" s="8"/>
      <c r="AC48" s="8"/>
      <c r="AD48" s="8"/>
      <c r="AE48" s="8"/>
      <c r="AF48" s="8"/>
      <c r="AG48" s="8"/>
      <c r="AH48" s="8"/>
      <c r="AI48" s="8"/>
      <c r="AJ48" s="8"/>
      <c r="AK48" s="8"/>
      <c r="AL48" s="8"/>
      <c r="AM48" s="8"/>
      <c r="AN48" s="8"/>
      <c r="AO48" s="8"/>
    </row>
    <row r="49" spans="1:44" x14ac:dyDescent="0.25">
      <c r="A49" s="8"/>
      <c r="B49" s="8"/>
      <c r="C49" s="8"/>
      <c r="D49" s="8"/>
      <c r="E49" s="8"/>
      <c r="F49" s="40" t="s">
        <v>11</v>
      </c>
      <c r="G49" s="8"/>
      <c r="H49" s="8"/>
      <c r="I49" s="8"/>
      <c r="J49" s="8"/>
      <c r="K49" s="8"/>
      <c r="L49" s="8"/>
      <c r="M49" s="8"/>
      <c r="N49" s="8"/>
      <c r="O49" s="52"/>
      <c r="P49" s="40"/>
      <c r="Q49" s="40"/>
      <c r="R49" s="40"/>
      <c r="S49" s="40"/>
      <c r="T49" s="8"/>
      <c r="U49" s="8"/>
      <c r="V49" s="8"/>
      <c r="W49" s="8"/>
      <c r="X49" s="8"/>
      <c r="Y49" s="8"/>
      <c r="Z49" s="8"/>
      <c r="AA49" s="8"/>
      <c r="AB49" s="8"/>
      <c r="AC49" s="8"/>
      <c r="AD49" s="8"/>
      <c r="AE49" s="8"/>
      <c r="AF49" s="8"/>
      <c r="AG49" s="8"/>
      <c r="AH49" s="8"/>
      <c r="AI49" s="8"/>
      <c r="AJ49" s="8"/>
      <c r="AK49" s="8"/>
      <c r="AL49" s="8"/>
      <c r="AM49" s="8"/>
      <c r="AN49" s="8"/>
      <c r="AO49" s="8"/>
    </row>
    <row r="51" spans="1:44" x14ac:dyDescent="0.25">
      <c r="I51" s="32">
        <v>9.8685034861561906E-3</v>
      </c>
    </row>
    <row r="52" spans="1:44" x14ac:dyDescent="0.25">
      <c r="F52" s="7" t="s">
        <v>51</v>
      </c>
      <c r="G52" s="7">
        <v>2006</v>
      </c>
      <c r="H52" s="7">
        <v>2007</v>
      </c>
      <c r="I52" s="7">
        <v>2008</v>
      </c>
      <c r="J52" s="7">
        <v>2009</v>
      </c>
      <c r="K52" s="7">
        <v>2010</v>
      </c>
      <c r="L52" s="7">
        <v>2011</v>
      </c>
      <c r="M52" s="7">
        <v>2012</v>
      </c>
      <c r="N52" s="7">
        <v>2013</v>
      </c>
      <c r="O52" s="7">
        <v>2014</v>
      </c>
      <c r="P52" s="7">
        <v>2015</v>
      </c>
      <c r="Q52" s="7">
        <v>2016</v>
      </c>
      <c r="R52" s="7">
        <v>2017</v>
      </c>
    </row>
    <row r="53" spans="1:44" x14ac:dyDescent="0.25">
      <c r="F53" s="40"/>
      <c r="G53" s="39"/>
      <c r="H53" s="39"/>
      <c r="I53" s="39"/>
      <c r="J53" s="39"/>
      <c r="K53" s="39"/>
      <c r="L53" s="39"/>
      <c r="M53" s="39"/>
      <c r="N53" s="39"/>
      <c r="O53" s="39"/>
      <c r="P53" s="39"/>
      <c r="Q53" s="39"/>
      <c r="R53" s="39"/>
    </row>
    <row r="54" spans="1:44" x14ac:dyDescent="0.25">
      <c r="F54" s="40" t="s">
        <v>12</v>
      </c>
      <c r="G54" s="41"/>
      <c r="H54" s="42"/>
      <c r="I54" s="42"/>
      <c r="J54" s="42"/>
      <c r="K54" s="42"/>
      <c r="L54" s="42"/>
      <c r="M54" s="42"/>
      <c r="N54" s="42"/>
      <c r="O54" s="50">
        <v>4094953110.7302942</v>
      </c>
      <c r="P54" s="50">
        <v>4198275664.0500231</v>
      </c>
      <c r="Q54" s="50">
        <v>4304205219.1438475</v>
      </c>
      <c r="R54" s="50">
        <v>4412807555.0506287</v>
      </c>
    </row>
    <row r="55" spans="1:44" x14ac:dyDescent="0.25">
      <c r="F55" s="40" t="s">
        <v>3</v>
      </c>
      <c r="G55" s="41"/>
      <c r="H55" s="42"/>
      <c r="I55" s="42"/>
      <c r="J55" s="42"/>
      <c r="K55" s="42"/>
      <c r="L55" s="42"/>
      <c r="M55" s="42"/>
      <c r="N55" s="42"/>
      <c r="O55" s="50"/>
      <c r="P55" s="50"/>
      <c r="Q55" s="50"/>
      <c r="R55" s="50"/>
    </row>
    <row r="56" spans="1:44" x14ac:dyDescent="0.25">
      <c r="A56" s="10"/>
      <c r="B56" s="11"/>
      <c r="C56" s="11"/>
      <c r="D56" s="11">
        <v>2000</v>
      </c>
      <c r="E56" s="11" t="s">
        <v>2</v>
      </c>
      <c r="F56" s="43"/>
      <c r="G56" s="43"/>
      <c r="H56" s="43"/>
      <c r="I56" s="43"/>
      <c r="J56" s="43"/>
      <c r="K56" s="43"/>
      <c r="L56" s="43"/>
      <c r="M56" s="43"/>
      <c r="N56" s="44">
        <f>E57*(1+$E$59)</f>
        <v>62.706699999999998</v>
      </c>
      <c r="O56" s="44">
        <f>N56*(1+$E$59)</f>
        <v>63.647300499999993</v>
      </c>
      <c r="P56" s="44">
        <f t="shared" ref="P56:AO56" si="20">O56*(1+$E$59)</f>
        <v>64.602010007499985</v>
      </c>
      <c r="Q56" s="44">
        <f t="shared" si="20"/>
        <v>65.571040157612472</v>
      </c>
      <c r="R56" s="44">
        <f t="shared" si="20"/>
        <v>66.554605759976653</v>
      </c>
      <c r="S56" s="29">
        <f t="shared" si="20"/>
        <v>67.5529248463763</v>
      </c>
      <c r="T56" s="29">
        <f t="shared" si="20"/>
        <v>68.566218719071941</v>
      </c>
      <c r="U56" s="29">
        <f t="shared" si="20"/>
        <v>69.594711999858006</v>
      </c>
      <c r="V56" s="29">
        <f t="shared" si="20"/>
        <v>70.638632679855874</v>
      </c>
      <c r="W56" s="29">
        <f t="shared" si="20"/>
        <v>71.698212170053708</v>
      </c>
      <c r="X56" s="29">
        <f t="shared" si="20"/>
        <v>72.773685352604502</v>
      </c>
      <c r="Y56" s="29">
        <f t="shared" si="20"/>
        <v>73.865290632893561</v>
      </c>
      <c r="Z56" s="29">
        <f t="shared" si="20"/>
        <v>74.97326999238696</v>
      </c>
      <c r="AA56" s="29">
        <f t="shared" si="20"/>
        <v>76.097869042272762</v>
      </c>
      <c r="AB56" s="29">
        <f t="shared" si="20"/>
        <v>77.239337077906853</v>
      </c>
      <c r="AC56" s="29">
        <f t="shared" si="20"/>
        <v>78.397927134075445</v>
      </c>
      <c r="AD56" s="29">
        <f t="shared" si="20"/>
        <v>79.57389604108657</v>
      </c>
      <c r="AE56" s="29">
        <f t="shared" si="20"/>
        <v>80.767504481702858</v>
      </c>
      <c r="AF56" s="29">
        <f t="shared" si="20"/>
        <v>81.979017048928398</v>
      </c>
      <c r="AG56" s="29">
        <f t="shared" si="20"/>
        <v>83.20870230466231</v>
      </c>
      <c r="AH56" s="29">
        <f t="shared" si="20"/>
        <v>84.456832839232234</v>
      </c>
      <c r="AI56" s="29">
        <f t="shared" si="20"/>
        <v>85.723685331820704</v>
      </c>
      <c r="AJ56" s="29">
        <f t="shared" si="20"/>
        <v>87.009540611798002</v>
      </c>
      <c r="AK56" s="29">
        <f t="shared" si="20"/>
        <v>88.314683720974969</v>
      </c>
      <c r="AL56" s="29">
        <f t="shared" si="20"/>
        <v>89.63940397678958</v>
      </c>
      <c r="AM56" s="29">
        <f t="shared" si="20"/>
        <v>90.983995036441414</v>
      </c>
      <c r="AN56" s="29">
        <f t="shared" si="20"/>
        <v>92.348754961988021</v>
      </c>
      <c r="AO56" s="29">
        <f t="shared" si="20"/>
        <v>93.733986286417831</v>
      </c>
    </row>
    <row r="57" spans="1:44" x14ac:dyDescent="0.25">
      <c r="A57" s="12"/>
      <c r="B57" s="14"/>
      <c r="C57" s="13"/>
      <c r="D57" s="14">
        <v>5.0999999999999997E-2</v>
      </c>
      <c r="E57" s="24">
        <v>61.78</v>
      </c>
      <c r="F57" s="45" t="s">
        <v>0</v>
      </c>
      <c r="G57" s="45"/>
      <c r="H57" s="45"/>
      <c r="I57" s="45"/>
      <c r="J57" s="45"/>
      <c r="K57" s="45"/>
      <c r="L57" s="45"/>
      <c r="M57" s="45"/>
      <c r="N57" s="45"/>
      <c r="O57" s="46">
        <f>$D$56*O56*$D$58</f>
        <v>264772770.07999995</v>
      </c>
      <c r="P57" s="46">
        <f t="shared" ref="P57:AO57" si="21">$D$56*P56*$D$58</f>
        <v>268744361.63119996</v>
      </c>
      <c r="Q57" s="46">
        <f t="shared" si="21"/>
        <v>272775527.05566788</v>
      </c>
      <c r="R57" s="46">
        <f t="shared" si="21"/>
        <v>276867159.96150285</v>
      </c>
      <c r="S57" s="15">
        <f t="shared" si="21"/>
        <v>281020167.36092538</v>
      </c>
      <c r="T57" s="15">
        <f t="shared" si="21"/>
        <v>285235469.87133926</v>
      </c>
      <c r="U57" s="15">
        <f t="shared" si="21"/>
        <v>289514001.91940928</v>
      </c>
      <c r="V57" s="15">
        <f t="shared" si="21"/>
        <v>293856711.9482004</v>
      </c>
      <c r="W57" s="15">
        <f t="shared" si="21"/>
        <v>298264562.62742341</v>
      </c>
      <c r="X57" s="15">
        <f t="shared" si="21"/>
        <v>302738531.06683475</v>
      </c>
      <c r="Y57" s="15">
        <f t="shared" si="21"/>
        <v>307279609.03283721</v>
      </c>
      <c r="Z57" s="15">
        <f t="shared" si="21"/>
        <v>311888803.16832978</v>
      </c>
      <c r="AA57" s="15">
        <f t="shared" si="21"/>
        <v>316567135.2158547</v>
      </c>
      <c r="AB57" s="15">
        <f t="shared" si="21"/>
        <v>321315642.24409252</v>
      </c>
      <c r="AC57" s="15">
        <f t="shared" si="21"/>
        <v>326135376.87775385</v>
      </c>
      <c r="AD57" s="15">
        <f t="shared" si="21"/>
        <v>331027407.53092015</v>
      </c>
      <c r="AE57" s="15">
        <f t="shared" si="21"/>
        <v>335992818.64388388</v>
      </c>
      <c r="AF57" s="15">
        <f t="shared" si="21"/>
        <v>341032710.92354208</v>
      </c>
      <c r="AG57" s="15">
        <f t="shared" si="21"/>
        <v>346148201.58739519</v>
      </c>
      <c r="AH57" s="15">
        <f t="shared" si="21"/>
        <v>351340424.61120605</v>
      </c>
      <c r="AI57" s="15">
        <f t="shared" si="21"/>
        <v>356610530.9803741</v>
      </c>
      <c r="AJ57" s="15">
        <f t="shared" si="21"/>
        <v>361959688.94507968</v>
      </c>
      <c r="AK57" s="15">
        <f t="shared" si="21"/>
        <v>367389084.27925587</v>
      </c>
      <c r="AL57" s="15">
        <f t="shared" si="21"/>
        <v>372899920.54344463</v>
      </c>
      <c r="AM57" s="15">
        <f t="shared" si="21"/>
        <v>378493419.3515963</v>
      </c>
      <c r="AN57" s="15">
        <f t="shared" si="21"/>
        <v>384170820.64187014</v>
      </c>
      <c r="AO57" s="15">
        <f t="shared" si="21"/>
        <v>389933382.95149815</v>
      </c>
    </row>
    <row r="58" spans="1:44" ht="15.75" thickBot="1" x14ac:dyDescent="0.3">
      <c r="A58" s="16"/>
      <c r="B58" s="17"/>
      <c r="C58" s="17"/>
      <c r="D58" s="17">
        <v>2080</v>
      </c>
      <c r="E58" s="17"/>
      <c r="F58" s="47"/>
      <c r="G58" s="47"/>
      <c r="H58" s="47"/>
      <c r="I58" s="47"/>
      <c r="J58" s="47"/>
      <c r="K58" s="47"/>
      <c r="L58" s="47"/>
      <c r="M58" s="47"/>
      <c r="N58" s="47"/>
      <c r="O58" s="48"/>
      <c r="P58" s="47"/>
      <c r="Q58" s="47"/>
      <c r="R58" s="47"/>
      <c r="S58" s="17"/>
      <c r="T58" s="17"/>
      <c r="U58" s="17"/>
      <c r="V58" s="17"/>
      <c r="W58" s="17"/>
      <c r="X58" s="17"/>
      <c r="Y58" s="17"/>
      <c r="Z58" s="17"/>
      <c r="AA58" s="17"/>
      <c r="AB58" s="17"/>
      <c r="AC58" s="17"/>
      <c r="AD58" s="17"/>
      <c r="AE58" s="17"/>
      <c r="AF58" s="17"/>
      <c r="AG58" s="17"/>
      <c r="AH58" s="17"/>
      <c r="AI58" s="17"/>
      <c r="AJ58" s="17"/>
      <c r="AK58" s="17"/>
      <c r="AL58" s="17"/>
      <c r="AM58" s="17"/>
      <c r="AN58" s="17"/>
      <c r="AO58" s="17"/>
    </row>
    <row r="59" spans="1:44" ht="15.75" thickBot="1" x14ac:dyDescent="0.3">
      <c r="A59" s="8"/>
      <c r="B59" s="8"/>
      <c r="C59" s="8"/>
      <c r="D59" s="25" t="s">
        <v>42</v>
      </c>
      <c r="E59" s="26">
        <v>1.4999999999999999E-2</v>
      </c>
      <c r="F59" s="40"/>
      <c r="G59" s="40"/>
      <c r="H59" s="40"/>
      <c r="I59" s="40"/>
      <c r="J59" s="40"/>
      <c r="K59" s="40"/>
      <c r="L59" s="40"/>
      <c r="M59" s="40"/>
      <c r="N59" s="40"/>
      <c r="O59" s="40"/>
      <c r="P59" s="40"/>
      <c r="Q59" s="40"/>
      <c r="R59" s="40"/>
      <c r="S59" s="8"/>
      <c r="T59" s="8"/>
      <c r="U59" s="8"/>
      <c r="V59" s="8"/>
      <c r="W59" s="8"/>
      <c r="X59" s="8"/>
      <c r="Y59" s="8"/>
      <c r="Z59" s="8"/>
      <c r="AA59" s="8"/>
      <c r="AB59" s="8"/>
      <c r="AC59" s="8"/>
      <c r="AD59" s="8"/>
      <c r="AE59" s="8"/>
      <c r="AF59" s="8"/>
      <c r="AG59" s="8"/>
      <c r="AH59" s="8"/>
      <c r="AI59" s="8"/>
      <c r="AJ59" s="8"/>
      <c r="AK59" s="8"/>
      <c r="AL59" s="8"/>
      <c r="AM59" s="8"/>
      <c r="AN59" s="8"/>
      <c r="AO59" s="8"/>
    </row>
    <row r="60" spans="1:44" x14ac:dyDescent="0.25">
      <c r="A60" s="8"/>
      <c r="B60" s="8"/>
      <c r="C60" s="8"/>
      <c r="D60" s="8"/>
      <c r="E60" s="18">
        <v>0.7</v>
      </c>
      <c r="F60" s="40" t="s">
        <v>4</v>
      </c>
      <c r="G60" s="40"/>
      <c r="H60" s="40"/>
      <c r="I60" s="40"/>
      <c r="J60" s="40"/>
      <c r="K60" s="40"/>
      <c r="L60" s="40"/>
      <c r="M60" s="40"/>
      <c r="N60" s="40"/>
      <c r="O60" s="42">
        <f t="shared" ref="O60:AO60" si="22">$E$35*O28</f>
        <v>2866467177.5112057</v>
      </c>
      <c r="P60" s="42">
        <f t="shared" si="22"/>
        <v>2938792964.8350158</v>
      </c>
      <c r="Q60" s="42">
        <f t="shared" si="22"/>
        <v>3012943653.4006929</v>
      </c>
      <c r="R60" s="42">
        <f t="shared" si="22"/>
        <v>3088965288.53544</v>
      </c>
      <c r="S60" s="9">
        <f t="shared" si="22"/>
        <v>3166905077.367497</v>
      </c>
      <c r="T60" s="9">
        <f t="shared" si="22"/>
        <v>3246811418.1403394</v>
      </c>
      <c r="U60" s="9">
        <f t="shared" si="22"/>
        <v>3328733930.2665129</v>
      </c>
      <c r="V60" s="9">
        <f t="shared" si="22"/>
        <v>3412723485.1397839</v>
      </c>
      <c r="W60" s="9">
        <f t="shared" si="22"/>
        <v>3498832237.7247343</v>
      </c>
      <c r="X60" s="9">
        <f t="shared" si="22"/>
        <v>3587113658.943409</v>
      </c>
      <c r="Y60" s="9">
        <f t="shared" si="22"/>
        <v>3677622568.8791356</v>
      </c>
      <c r="Z60" s="9">
        <f t="shared" si="22"/>
        <v>3770415170.8181329</v>
      </c>
      <c r="AA60" s="9">
        <f t="shared" si="22"/>
        <v>3865549086.1500473</v>
      </c>
      <c r="AB60" s="9">
        <f t="shared" si="22"/>
        <v>3963083390.1490846</v>
      </c>
      <c r="AC60" s="9">
        <f t="shared" si="22"/>
        <v>4063078648.6579638</v>
      </c>
      <c r="AD60" s="9">
        <f t="shared" si="22"/>
        <v>4165596955.6974669</v>
      </c>
      <c r="AE60" s="9">
        <f t="shared" si="22"/>
        <v>4270701972.0249424</v>
      </c>
      <c r="AF60" s="9">
        <f t="shared" si="22"/>
        <v>4378458964.6657019</v>
      </c>
      <c r="AG60" s="9">
        <f t="shared" si="22"/>
        <v>4488934847.441865</v>
      </c>
      <c r="AH60" s="9">
        <f t="shared" si="22"/>
        <v>4602198222.5238056</v>
      </c>
      <c r="AI60" s="9">
        <f t="shared" si="22"/>
        <v>4718319423.0300245</v>
      </c>
      <c r="AJ60" s="9">
        <f t="shared" si="22"/>
        <v>4837370556.7018814</v>
      </c>
      <c r="AK60" s="9">
        <f t="shared" si="22"/>
        <v>4959425550.6803064</v>
      </c>
      <c r="AL60" s="9">
        <f t="shared" si="22"/>
        <v>5084560197.4123211</v>
      </c>
      <c r="AM60" s="9">
        <f t="shared" si="22"/>
        <v>5212852201.7158375</v>
      </c>
      <c r="AN60" s="9">
        <f t="shared" si="22"/>
        <v>5344381229.0320005</v>
      </c>
      <c r="AO60" s="9">
        <f t="shared" si="22"/>
        <v>5479228954.8950071</v>
      </c>
    </row>
    <row r="61" spans="1:44" ht="15.75" thickBot="1" x14ac:dyDescent="0.3">
      <c r="A61" s="8"/>
      <c r="B61" s="8"/>
      <c r="C61" s="8"/>
      <c r="D61" s="8"/>
      <c r="E61" s="8">
        <v>410</v>
      </c>
      <c r="F61" s="40" t="s">
        <v>41</v>
      </c>
      <c r="G61" s="40"/>
      <c r="H61" s="40"/>
      <c r="I61" s="40"/>
      <c r="J61" s="40"/>
      <c r="K61" s="40"/>
      <c r="L61" s="40"/>
      <c r="M61" s="40"/>
      <c r="N61" s="40"/>
      <c r="O61" s="42">
        <f>$E$61*(1+$E$62)</f>
        <v>416.15</v>
      </c>
      <c r="P61" s="42">
        <f>O61*(1+$E$62)</f>
        <v>422.39224999999993</v>
      </c>
      <c r="Q61" s="42">
        <f t="shared" ref="Q61:AO61" si="23">P61*(1+$E$62)</f>
        <v>428.72813374999987</v>
      </c>
      <c r="R61" s="42">
        <f t="shared" si="23"/>
        <v>435.15905575624981</v>
      </c>
      <c r="S61" s="9">
        <f t="shared" si="23"/>
        <v>441.6864415925935</v>
      </c>
      <c r="T61" s="9">
        <f t="shared" si="23"/>
        <v>448.31173821648235</v>
      </c>
      <c r="U61" s="9">
        <f t="shared" si="23"/>
        <v>455.03641428972952</v>
      </c>
      <c r="V61" s="9">
        <f t="shared" si="23"/>
        <v>461.8619605040754</v>
      </c>
      <c r="W61" s="9">
        <f t="shared" si="23"/>
        <v>468.78988991163646</v>
      </c>
      <c r="X61" s="9">
        <f t="shared" si="23"/>
        <v>475.82173826031095</v>
      </c>
      <c r="Y61" s="9">
        <f t="shared" si="23"/>
        <v>482.95906433421555</v>
      </c>
      <c r="Z61" s="9">
        <f t="shared" si="23"/>
        <v>490.20345029922873</v>
      </c>
      <c r="AA61" s="9">
        <f t="shared" si="23"/>
        <v>497.55650205371711</v>
      </c>
      <c r="AB61" s="9">
        <f t="shared" si="23"/>
        <v>505.01984958452283</v>
      </c>
      <c r="AC61" s="9">
        <f t="shared" si="23"/>
        <v>512.59514732829064</v>
      </c>
      <c r="AD61" s="9">
        <f t="shared" si="23"/>
        <v>520.2840745382149</v>
      </c>
      <c r="AE61" s="9">
        <f t="shared" si="23"/>
        <v>528.08833565628811</v>
      </c>
      <c r="AF61" s="9">
        <f t="shared" si="23"/>
        <v>536.00966069113235</v>
      </c>
      <c r="AG61" s="9">
        <f t="shared" si="23"/>
        <v>544.04980560149932</v>
      </c>
      <c r="AH61" s="9">
        <f t="shared" si="23"/>
        <v>552.21055268552175</v>
      </c>
      <c r="AI61" s="9">
        <f t="shared" si="23"/>
        <v>560.49371097580456</v>
      </c>
      <c r="AJ61" s="9">
        <f t="shared" si="23"/>
        <v>568.90111664044161</v>
      </c>
      <c r="AK61" s="9">
        <f t="shared" si="23"/>
        <v>577.43463339004813</v>
      </c>
      <c r="AL61" s="9">
        <f t="shared" si="23"/>
        <v>586.09615289089879</v>
      </c>
      <c r="AM61" s="9">
        <f t="shared" si="23"/>
        <v>594.88759518426218</v>
      </c>
      <c r="AN61" s="9">
        <f t="shared" si="23"/>
        <v>603.81090911202602</v>
      </c>
      <c r="AO61" s="9">
        <f t="shared" si="23"/>
        <v>612.86807274870637</v>
      </c>
    </row>
    <row r="62" spans="1:44" ht="15.75" thickBot="1" x14ac:dyDescent="0.3">
      <c r="A62" s="8"/>
      <c r="B62" s="8"/>
      <c r="C62" s="8"/>
      <c r="D62" s="25" t="s">
        <v>44</v>
      </c>
      <c r="E62" s="26">
        <v>1.4999999999999999E-2</v>
      </c>
      <c r="F62" s="40" t="s">
        <v>52</v>
      </c>
      <c r="G62" s="40"/>
      <c r="H62" s="40"/>
      <c r="I62" s="40"/>
      <c r="J62" s="40"/>
      <c r="K62" s="40"/>
      <c r="L62" s="40"/>
      <c r="M62" s="40"/>
      <c r="N62" s="40"/>
      <c r="O62" s="53">
        <f t="shared" ref="O62:AO62" si="24">SUM(O9:O13)*O61</f>
        <v>38931932.58086279</v>
      </c>
      <c r="P62" s="53">
        <f t="shared" si="24"/>
        <v>39914250.71031481</v>
      </c>
      <c r="Q62" s="53">
        <f t="shared" si="24"/>
        <v>40921354.378102124</v>
      </c>
      <c r="R62" s="53">
        <f t="shared" si="24"/>
        <v>41953868.965037882</v>
      </c>
      <c r="S62" s="27">
        <f t="shared" si="24"/>
        <v>43012435.63134484</v>
      </c>
      <c r="T62" s="27">
        <f t="shared" si="24"/>
        <v>44097711.714796387</v>
      </c>
      <c r="U62" s="27">
        <f t="shared" si="24"/>
        <v>45210371.138903335</v>
      </c>
      <c r="V62" s="27">
        <f t="shared" si="24"/>
        <v>46351104.8314</v>
      </c>
      <c r="W62" s="27">
        <f t="shared" si="24"/>
        <v>47520621.153289363</v>
      </c>
      <c r="X62" s="27">
        <f t="shared" si="24"/>
        <v>48719646.33871372</v>
      </c>
      <c r="Y62" s="27">
        <f t="shared" si="24"/>
        <v>49948924.945924036</v>
      </c>
      <c r="Z62" s="27">
        <f t="shared" si="24"/>
        <v>51209220.31962809</v>
      </c>
      <c r="AA62" s="27">
        <f t="shared" si="24"/>
        <v>52501315.065004289</v>
      </c>
      <c r="AB62" s="27">
        <f t="shared" si="24"/>
        <v>53826011.533675797</v>
      </c>
      <c r="AC62" s="27">
        <f t="shared" si="24"/>
        <v>55184132.321946517</v>
      </c>
      <c r="AD62" s="27">
        <f t="shared" si="24"/>
        <v>56576520.781608373</v>
      </c>
      <c r="AE62" s="27">
        <f t="shared" si="24"/>
        <v>58004041.54363732</v>
      </c>
      <c r="AF62" s="27">
        <f t="shared" si="24"/>
        <v>59467581.05510281</v>
      </c>
      <c r="AG62" s="27">
        <f t="shared" si="24"/>
        <v>60968048.129624553</v>
      </c>
      <c r="AH62" s="27">
        <f t="shared" si="24"/>
        <v>62506374.511718228</v>
      </c>
      <c r="AI62" s="27">
        <f t="shared" si="24"/>
        <v>64083515.455380522</v>
      </c>
      <c r="AJ62" s="27">
        <f t="shared" si="24"/>
        <v>65700450.317272857</v>
      </c>
      <c r="AK62" s="27">
        <f t="shared" si="24"/>
        <v>67358183.164872184</v>
      </c>
      <c r="AL62" s="27">
        <f t="shared" si="24"/>
        <v>69057743.399966404</v>
      </c>
      <c r="AM62" s="27">
        <f t="shared" si="24"/>
        <v>70800186.397881657</v>
      </c>
      <c r="AN62" s="27">
        <f t="shared" si="24"/>
        <v>72586594.162838295</v>
      </c>
      <c r="AO62" s="27">
        <f t="shared" si="24"/>
        <v>74418075.999842748</v>
      </c>
    </row>
    <row r="63" spans="1:44" x14ac:dyDescent="0.25">
      <c r="A63" s="8"/>
      <c r="B63" s="8"/>
      <c r="C63" s="8"/>
      <c r="D63" s="8"/>
      <c r="E63" s="18"/>
      <c r="F63" s="40" t="s">
        <v>5</v>
      </c>
      <c r="G63" s="40"/>
      <c r="H63" s="40"/>
      <c r="I63" s="40"/>
      <c r="J63" s="40"/>
      <c r="K63" s="40"/>
      <c r="L63" s="40"/>
      <c r="M63" s="40"/>
      <c r="N63" s="40"/>
      <c r="O63" s="42">
        <v>14336359</v>
      </c>
      <c r="P63" s="42">
        <v>15398241</v>
      </c>
      <c r="Q63" s="42">
        <v>16477113</v>
      </c>
      <c r="R63" s="42">
        <v>18669380</v>
      </c>
      <c r="S63" s="9">
        <v>20896724</v>
      </c>
      <c r="T63" s="9">
        <v>23159706</v>
      </c>
      <c r="U63" s="9">
        <v>25458895</v>
      </c>
      <c r="V63" s="9">
        <v>27794871</v>
      </c>
      <c r="W63" s="9">
        <v>29155723</v>
      </c>
      <c r="X63" s="9">
        <v>30538348</v>
      </c>
      <c r="Y63" s="9">
        <v>31943095</v>
      </c>
      <c r="Z63" s="9">
        <v>33370319</v>
      </c>
      <c r="AA63" s="9">
        <v>34820378</v>
      </c>
      <c r="AB63" s="9">
        <v>35197504</v>
      </c>
      <c r="AC63" s="9">
        <v>35580664</v>
      </c>
      <c r="AD63" s="9">
        <v>35969954</v>
      </c>
      <c r="AE63" s="9">
        <v>36365474</v>
      </c>
      <c r="AF63" s="9">
        <v>36767321</v>
      </c>
      <c r="AG63" s="9">
        <v>37175598</v>
      </c>
      <c r="AH63" s="9">
        <v>37590408</v>
      </c>
      <c r="AI63" s="9">
        <v>38011854</v>
      </c>
      <c r="AJ63" s="9">
        <v>38440044</v>
      </c>
      <c r="AK63" s="9">
        <v>38875085</v>
      </c>
      <c r="AL63" s="9">
        <v>39317086</v>
      </c>
      <c r="AM63" s="9">
        <v>39766160</v>
      </c>
      <c r="AN63" s="9">
        <v>40222418</v>
      </c>
      <c r="AO63" s="9">
        <v>40685977</v>
      </c>
      <c r="AP63" s="28"/>
      <c r="AQ63" s="28"/>
      <c r="AR63" s="28"/>
    </row>
    <row r="64" spans="1:44" x14ac:dyDescent="0.25">
      <c r="A64" s="8"/>
      <c r="B64" s="8"/>
      <c r="C64" s="8"/>
      <c r="D64" s="8"/>
      <c r="E64" s="19"/>
      <c r="F64" s="49" t="s">
        <v>6</v>
      </c>
      <c r="G64" s="49"/>
      <c r="H64" s="49"/>
      <c r="I64" s="49"/>
      <c r="J64" s="49"/>
      <c r="K64" s="49"/>
      <c r="L64" s="49"/>
      <c r="M64" s="49"/>
      <c r="N64" s="49"/>
      <c r="O64" s="50">
        <f t="shared" ref="O64:AO64" si="25">O28-O57-O60-O63-O62</f>
        <v>910444871.55822587</v>
      </c>
      <c r="P64" s="50">
        <f t="shared" si="25"/>
        <v>935425845.87349272</v>
      </c>
      <c r="Q64" s="50">
        <f t="shared" si="25"/>
        <v>961087571.30938458</v>
      </c>
      <c r="R64" s="50">
        <f t="shared" si="25"/>
        <v>986351857.58864784</v>
      </c>
      <c r="S64" s="20">
        <f t="shared" si="25"/>
        <v>1012315706.1652288</v>
      </c>
      <c r="T64" s="20">
        <f t="shared" si="25"/>
        <v>1038997720.1882964</v>
      </c>
      <c r="U64" s="20">
        <f t="shared" si="25"/>
        <v>1066416987.7701933</v>
      </c>
      <c r="V64" s="20">
        <f t="shared" si="25"/>
        <v>1094593091.5660219</v>
      </c>
      <c r="W64" s="20">
        <f t="shared" si="25"/>
        <v>1124558623.6727452</v>
      </c>
      <c r="X64" s="20">
        <f t="shared" si="25"/>
        <v>1155337899.8559132</v>
      </c>
      <c r="Y64" s="20">
        <f t="shared" si="25"/>
        <v>1186952329.1122973</v>
      </c>
      <c r="Z64" s="20">
        <f t="shared" si="25"/>
        <v>1219423873.576956</v>
      </c>
      <c r="AA64" s="20">
        <f t="shared" si="25"/>
        <v>1252775065.7834473</v>
      </c>
      <c r="AB64" s="20">
        <f t="shared" si="25"/>
        <v>1288125152.2861249</v>
      </c>
      <c r="AC64" s="20">
        <f t="shared" si="25"/>
        <v>1324419247.6537127</v>
      </c>
      <c r="AD64" s="20">
        <f t="shared" si="25"/>
        <v>1361681955.843529</v>
      </c>
      <c r="AE64" s="20">
        <f t="shared" si="25"/>
        <v>1399938510.9660263</v>
      </c>
      <c r="AF64" s="20">
        <f t="shared" si="25"/>
        <v>1439214800.4495139</v>
      </c>
      <c r="AG64" s="20">
        <f t="shared" si="25"/>
        <v>1479537372.6152093</v>
      </c>
      <c r="AH64" s="20">
        <f t="shared" si="25"/>
        <v>1520933459.6729922</v>
      </c>
      <c r="AI64" s="20">
        <f t="shared" si="25"/>
        <v>1563430995.1485424</v>
      </c>
      <c r="AJ64" s="20">
        <f t="shared" si="25"/>
        <v>1607058626.7527401</v>
      </c>
      <c r="AK64" s="20">
        <f t="shared" si="25"/>
        <v>1651845740.7045755</v>
      </c>
      <c r="AL64" s="20">
        <f t="shared" si="25"/>
        <v>1697822477.5190122</v>
      </c>
      <c r="AM64" s="20">
        <f t="shared" si="25"/>
        <v>1745019749.2715957</v>
      </c>
      <c r="AN64" s="20">
        <f t="shared" si="25"/>
        <v>1793469265.3518636</v>
      </c>
      <c r="AO64" s="20">
        <f t="shared" si="25"/>
        <v>1843203544.717948</v>
      </c>
    </row>
    <row r="65" spans="1:44" x14ac:dyDescent="0.25">
      <c r="A65" s="8"/>
      <c r="B65" s="8"/>
      <c r="C65" s="8"/>
      <c r="D65" s="8"/>
      <c r="E65" s="8"/>
      <c r="F65" s="40"/>
      <c r="G65" s="40"/>
      <c r="H65" s="40"/>
      <c r="I65" s="40"/>
      <c r="J65" s="40"/>
      <c r="K65" s="40"/>
      <c r="L65" s="40"/>
      <c r="M65" s="40"/>
      <c r="N65" s="40"/>
      <c r="O65" s="40"/>
      <c r="P65" s="40"/>
      <c r="Q65" s="40"/>
      <c r="R65" s="40"/>
      <c r="S65" s="8"/>
      <c r="T65" s="8"/>
      <c r="U65" s="8"/>
      <c r="V65" s="8"/>
      <c r="W65" s="8"/>
      <c r="X65" s="8"/>
      <c r="Y65" s="8"/>
      <c r="Z65" s="8"/>
      <c r="AA65" s="8"/>
      <c r="AB65" s="8"/>
      <c r="AC65" s="8"/>
      <c r="AD65" s="8"/>
      <c r="AE65" s="8"/>
      <c r="AF65" s="8"/>
      <c r="AG65" s="8"/>
      <c r="AH65" s="8"/>
      <c r="AI65" s="8"/>
      <c r="AJ65" s="8"/>
      <c r="AK65" s="8"/>
      <c r="AL65" s="8"/>
      <c r="AM65" s="8"/>
      <c r="AN65" s="8"/>
      <c r="AO65" s="8"/>
    </row>
    <row r="66" spans="1:44" x14ac:dyDescent="0.25">
      <c r="A66" s="8"/>
      <c r="B66" s="8"/>
      <c r="C66" s="8"/>
      <c r="D66" s="8"/>
      <c r="E66" s="23">
        <v>0.28999999999999998</v>
      </c>
      <c r="F66" s="40" t="s">
        <v>1</v>
      </c>
      <c r="G66" s="40"/>
      <c r="H66" s="40"/>
      <c r="I66" s="40"/>
      <c r="J66" s="40"/>
      <c r="K66" s="40"/>
      <c r="L66" s="40"/>
      <c r="M66" s="40"/>
      <c r="N66" s="40"/>
      <c r="O66" s="42">
        <f>O64*$E$66</f>
        <v>264029012.75188547</v>
      </c>
      <c r="P66" s="42">
        <f t="shared" ref="P66:AO66" si="26">P64*$E$66</f>
        <v>271273495.3033129</v>
      </c>
      <c r="Q66" s="42">
        <f t="shared" si="26"/>
        <v>278715395.67972153</v>
      </c>
      <c r="R66" s="42">
        <f t="shared" si="26"/>
        <v>286042038.70070785</v>
      </c>
      <c r="S66" s="9">
        <f t="shared" si="26"/>
        <v>293571554.78791636</v>
      </c>
      <c r="T66" s="9">
        <f t="shared" si="26"/>
        <v>301309338.85460597</v>
      </c>
      <c r="U66" s="9">
        <f t="shared" si="26"/>
        <v>309260926.45335603</v>
      </c>
      <c r="V66" s="9">
        <f t="shared" si="26"/>
        <v>317431996.55414635</v>
      </c>
      <c r="W66" s="9">
        <f t="shared" si="26"/>
        <v>326122000.86509609</v>
      </c>
      <c r="X66" s="9">
        <f t="shared" si="26"/>
        <v>335047990.95821482</v>
      </c>
      <c r="Y66" s="9">
        <f t="shared" si="26"/>
        <v>344216175.44256622</v>
      </c>
      <c r="Z66" s="9">
        <f t="shared" si="26"/>
        <v>353632923.33731723</v>
      </c>
      <c r="AA66" s="9">
        <f t="shared" si="26"/>
        <v>363304769.0771997</v>
      </c>
      <c r="AB66" s="9">
        <f t="shared" si="26"/>
        <v>373556294.16297621</v>
      </c>
      <c r="AC66" s="9">
        <f t="shared" si="26"/>
        <v>384081581.81957668</v>
      </c>
      <c r="AD66" s="9">
        <f t="shared" si="26"/>
        <v>394887767.19462335</v>
      </c>
      <c r="AE66" s="9">
        <f t="shared" si="26"/>
        <v>405982168.18014759</v>
      </c>
      <c r="AF66" s="9">
        <f t="shared" si="26"/>
        <v>417372292.13035899</v>
      </c>
      <c r="AG66" s="9">
        <f t="shared" si="26"/>
        <v>429065838.0584107</v>
      </c>
      <c r="AH66" s="9">
        <f t="shared" si="26"/>
        <v>441070703.30516773</v>
      </c>
      <c r="AI66" s="9">
        <f t="shared" si="26"/>
        <v>453394988.59307724</v>
      </c>
      <c r="AJ66" s="9">
        <f t="shared" si="26"/>
        <v>466047001.75829458</v>
      </c>
      <c r="AK66" s="9">
        <f t="shared" si="26"/>
        <v>479035264.80432689</v>
      </c>
      <c r="AL66" s="9">
        <f t="shared" si="26"/>
        <v>492368518.48051351</v>
      </c>
      <c r="AM66" s="9">
        <f t="shared" si="26"/>
        <v>506055727.28876275</v>
      </c>
      <c r="AN66" s="9">
        <f t="shared" si="26"/>
        <v>520106086.95204043</v>
      </c>
      <c r="AO66" s="9">
        <f t="shared" si="26"/>
        <v>534529027.96820486</v>
      </c>
    </row>
    <row r="67" spans="1:44" x14ac:dyDescent="0.25">
      <c r="A67" s="8"/>
      <c r="B67" s="8"/>
      <c r="C67" s="8"/>
      <c r="D67" s="8"/>
      <c r="E67" s="8"/>
      <c r="F67" s="40" t="s">
        <v>7</v>
      </c>
      <c r="G67" s="40"/>
      <c r="H67" s="40"/>
      <c r="I67" s="40"/>
      <c r="J67" s="40"/>
      <c r="K67" s="40"/>
      <c r="L67" s="40"/>
      <c r="M67" s="40"/>
      <c r="N67" s="40"/>
      <c r="O67" s="51">
        <v>10618817</v>
      </c>
      <c r="P67" s="51">
        <v>10788719</v>
      </c>
      <c r="Q67" s="51">
        <v>21922676</v>
      </c>
      <c r="R67" s="51">
        <v>22273439</v>
      </c>
      <c r="S67" s="21">
        <v>22629814</v>
      </c>
      <c r="T67" s="21">
        <v>22991891</v>
      </c>
      <c r="U67" s="21">
        <v>23359761</v>
      </c>
      <c r="V67" s="21">
        <v>23733517</v>
      </c>
      <c r="W67" s="21">
        <v>24113254</v>
      </c>
      <c r="X67" s="21">
        <v>24499066</v>
      </c>
      <c r="Y67" s="21">
        <v>24891051</v>
      </c>
      <c r="Z67" s="21">
        <v>25289308</v>
      </c>
      <c r="AA67" s="21">
        <v>25693937</v>
      </c>
      <c r="AB67" s="21">
        <v>26105040</v>
      </c>
      <c r="AC67" s="21">
        <v>26522720</v>
      </c>
      <c r="AD67" s="21">
        <v>26947084</v>
      </c>
      <c r="AE67" s="21">
        <v>27378237</v>
      </c>
      <c r="AF67" s="21">
        <v>27816289</v>
      </c>
      <c r="AG67" s="21">
        <v>28261349</v>
      </c>
      <c r="AH67" s="21">
        <v>28713531</v>
      </c>
      <c r="AI67" s="21">
        <v>29172947</v>
      </c>
      <c r="AJ67" s="21">
        <v>29639715</v>
      </c>
      <c r="AK67" s="21">
        <v>30113950</v>
      </c>
      <c r="AL67" s="21">
        <v>30595773</v>
      </c>
      <c r="AM67" s="21">
        <v>31085306</v>
      </c>
      <c r="AN67" s="21">
        <v>31582671</v>
      </c>
      <c r="AO67" s="21">
        <v>32087993</v>
      </c>
      <c r="AP67" s="28"/>
      <c r="AQ67" s="28"/>
      <c r="AR67" s="28"/>
    </row>
    <row r="68" spans="1:44" x14ac:dyDescent="0.25">
      <c r="A68" s="8"/>
      <c r="B68" s="8"/>
      <c r="C68" s="8"/>
      <c r="D68" s="8"/>
      <c r="E68" s="8"/>
      <c r="F68" s="40"/>
      <c r="G68" s="40"/>
      <c r="H68" s="40"/>
      <c r="I68" s="40"/>
      <c r="J68" s="40"/>
      <c r="K68" s="40"/>
      <c r="L68" s="40"/>
      <c r="M68" s="40"/>
      <c r="N68" s="40"/>
      <c r="O68" s="40"/>
      <c r="P68" s="40"/>
      <c r="Q68" s="40"/>
      <c r="R68" s="40"/>
      <c r="S68" s="8"/>
      <c r="T68" s="8"/>
      <c r="U68" s="8"/>
      <c r="V68" s="8"/>
      <c r="W68" s="8"/>
      <c r="X68" s="8"/>
      <c r="Y68" s="8"/>
      <c r="Z68" s="8"/>
      <c r="AA68" s="8"/>
      <c r="AB68" s="8"/>
      <c r="AC68" s="8"/>
      <c r="AD68" s="8"/>
      <c r="AE68" s="8"/>
      <c r="AF68" s="8"/>
      <c r="AG68" s="8"/>
      <c r="AH68" s="8"/>
      <c r="AI68" s="8"/>
      <c r="AJ68" s="8"/>
      <c r="AK68" s="8"/>
      <c r="AL68" s="8"/>
      <c r="AM68" s="8"/>
      <c r="AN68" s="8"/>
      <c r="AO68" s="8"/>
    </row>
    <row r="69" spans="1:44" x14ac:dyDescent="0.25">
      <c r="A69" s="8"/>
      <c r="B69" s="8"/>
      <c r="C69" s="8"/>
      <c r="D69" s="8"/>
      <c r="E69" s="8"/>
      <c r="F69" s="49" t="s">
        <v>8</v>
      </c>
      <c r="G69" s="40"/>
      <c r="H69" s="40"/>
      <c r="I69" s="40"/>
      <c r="J69" s="40"/>
      <c r="K69" s="40"/>
      <c r="L69" s="40"/>
      <c r="M69" s="40"/>
      <c r="N69" s="40"/>
      <c r="O69" s="42">
        <f t="shared" ref="O69:AO69" si="27">O64-SUM(O66:O67)+O63</f>
        <v>650133400.80634046</v>
      </c>
      <c r="P69" s="42">
        <f t="shared" si="27"/>
        <v>668761872.57017982</v>
      </c>
      <c r="Q69" s="42">
        <f t="shared" si="27"/>
        <v>676926612.62966299</v>
      </c>
      <c r="R69" s="42">
        <f t="shared" si="27"/>
        <v>696705759.88793993</v>
      </c>
      <c r="S69" s="9">
        <f t="shared" si="27"/>
        <v>717011061.37731242</v>
      </c>
      <c r="T69" s="9">
        <f t="shared" si="27"/>
        <v>737856196.3336904</v>
      </c>
      <c r="U69" s="9">
        <f t="shared" si="27"/>
        <v>759255195.31683731</v>
      </c>
      <c r="V69" s="9">
        <f t="shared" si="27"/>
        <v>781222449.01187563</v>
      </c>
      <c r="W69" s="9">
        <f t="shared" si="27"/>
        <v>803479091.80764914</v>
      </c>
      <c r="X69" s="9">
        <f t="shared" si="27"/>
        <v>826329190.8976984</v>
      </c>
      <c r="Y69" s="9">
        <f t="shared" si="27"/>
        <v>849788197.66973114</v>
      </c>
      <c r="Z69" s="9">
        <f t="shared" si="27"/>
        <v>873871961.23963881</v>
      </c>
      <c r="AA69" s="9">
        <f t="shared" si="27"/>
        <v>898596737.70624757</v>
      </c>
      <c r="AB69" s="9">
        <f t="shared" si="27"/>
        <v>923661322.12314868</v>
      </c>
      <c r="AC69" s="9">
        <f t="shared" si="27"/>
        <v>949395609.83413601</v>
      </c>
      <c r="AD69" s="9">
        <f t="shared" si="27"/>
        <v>975817058.64890563</v>
      </c>
      <c r="AE69" s="9">
        <f t="shared" si="27"/>
        <v>1002943579.7858787</v>
      </c>
      <c r="AF69" s="9">
        <f t="shared" si="27"/>
        <v>1030793540.319155</v>
      </c>
      <c r="AG69" s="9">
        <f t="shared" si="27"/>
        <v>1059385783.5567987</v>
      </c>
      <c r="AH69" s="9">
        <f t="shared" si="27"/>
        <v>1088739633.3678246</v>
      </c>
      <c r="AI69" s="9">
        <f t="shared" si="27"/>
        <v>1118874913.5554652</v>
      </c>
      <c r="AJ69" s="9">
        <f t="shared" si="27"/>
        <v>1149811953.9944456</v>
      </c>
      <c r="AK69" s="9">
        <f t="shared" si="27"/>
        <v>1181571610.9002485</v>
      </c>
      <c r="AL69" s="9">
        <f t="shared" si="27"/>
        <v>1214175272.0384986</v>
      </c>
      <c r="AM69" s="9">
        <f t="shared" si="27"/>
        <v>1247644875.9828329</v>
      </c>
      <c r="AN69" s="9">
        <f t="shared" si="27"/>
        <v>1282002925.3998232</v>
      </c>
      <c r="AO69" s="9">
        <f t="shared" si="27"/>
        <v>1317272500.749743</v>
      </c>
    </row>
    <row r="70" spans="1:44" x14ac:dyDescent="0.25">
      <c r="A70" s="8"/>
      <c r="B70" s="8"/>
      <c r="C70" s="8"/>
      <c r="D70" s="8"/>
      <c r="E70" s="8"/>
      <c r="F70" s="40"/>
      <c r="G70" s="40"/>
      <c r="H70" s="40"/>
      <c r="I70" s="40"/>
      <c r="J70" s="40"/>
      <c r="K70" s="40"/>
      <c r="L70" s="40"/>
      <c r="M70" s="40"/>
      <c r="N70" s="40"/>
      <c r="O70" s="40"/>
      <c r="P70" s="40"/>
      <c r="Q70" s="40"/>
      <c r="R70" s="40"/>
      <c r="S70" s="8"/>
      <c r="T70" s="8"/>
      <c r="U70" s="8"/>
      <c r="V70" s="8"/>
      <c r="W70" s="8"/>
      <c r="X70" s="8"/>
      <c r="Y70" s="8"/>
      <c r="Z70" s="8"/>
      <c r="AA70" s="8"/>
      <c r="AB70" s="8"/>
      <c r="AC70" s="8"/>
      <c r="AD70" s="8"/>
      <c r="AE70" s="8"/>
      <c r="AF70" s="8"/>
      <c r="AG70" s="8"/>
      <c r="AH70" s="8"/>
      <c r="AI70" s="8"/>
      <c r="AJ70" s="8"/>
      <c r="AK70" s="8"/>
      <c r="AL70" s="8"/>
      <c r="AM70" s="8"/>
      <c r="AN70" s="8"/>
      <c r="AO70" s="8"/>
    </row>
    <row r="71" spans="1:44" x14ac:dyDescent="0.25">
      <c r="A71" s="8"/>
      <c r="B71" s="8"/>
      <c r="C71" s="8"/>
      <c r="D71" s="8"/>
      <c r="E71" s="8"/>
      <c r="F71" s="40" t="s">
        <v>9</v>
      </c>
      <c r="G71" s="40"/>
      <c r="H71" s="40"/>
      <c r="I71" s="40"/>
      <c r="J71" s="40"/>
      <c r="K71" s="40"/>
      <c r="L71" s="40"/>
      <c r="M71" s="40"/>
      <c r="N71" s="40"/>
      <c r="O71" s="52">
        <v>0.1</v>
      </c>
      <c r="P71" s="40"/>
      <c r="Q71" s="40"/>
      <c r="R71" s="40"/>
      <c r="S71" s="8"/>
      <c r="T71" s="8"/>
      <c r="U71" s="8"/>
      <c r="V71" s="8"/>
      <c r="W71" s="8"/>
      <c r="X71" s="8"/>
      <c r="Y71" s="8"/>
      <c r="Z71" s="8"/>
      <c r="AA71" s="8"/>
      <c r="AB71" s="8"/>
      <c r="AC71" s="8"/>
      <c r="AD71" s="8"/>
      <c r="AE71" s="8"/>
      <c r="AF71" s="8"/>
      <c r="AG71" s="8"/>
      <c r="AH71" s="8"/>
      <c r="AI71" s="8"/>
      <c r="AJ71" s="8"/>
      <c r="AK71" s="8"/>
      <c r="AL71" s="8"/>
      <c r="AM71" s="8"/>
      <c r="AN71" s="8"/>
      <c r="AO71" s="8"/>
    </row>
    <row r="72" spans="1:44" x14ac:dyDescent="0.25">
      <c r="A72" s="8"/>
      <c r="B72" s="8"/>
      <c r="C72" s="8"/>
      <c r="D72" s="8"/>
      <c r="E72" s="8"/>
      <c r="F72" s="40"/>
      <c r="G72" s="40"/>
      <c r="H72" s="40"/>
      <c r="I72" s="40"/>
      <c r="J72" s="40"/>
      <c r="K72" s="40"/>
      <c r="L72" s="40"/>
      <c r="M72" s="40"/>
      <c r="N72" s="40"/>
      <c r="O72" s="40"/>
      <c r="P72" s="40"/>
      <c r="Q72" s="40"/>
      <c r="R72" s="40"/>
      <c r="S72" s="8"/>
      <c r="T72" s="8"/>
      <c r="U72" s="8"/>
      <c r="V72" s="8"/>
      <c r="W72" s="8"/>
      <c r="X72" s="8"/>
      <c r="Y72" s="8"/>
      <c r="Z72" s="8"/>
      <c r="AA72" s="8"/>
      <c r="AB72" s="8"/>
      <c r="AC72" s="8"/>
      <c r="AD72" s="8"/>
      <c r="AE72" s="8"/>
      <c r="AF72" s="8"/>
      <c r="AG72" s="8"/>
      <c r="AH72" s="8"/>
      <c r="AI72" s="8"/>
      <c r="AJ72" s="8"/>
      <c r="AK72" s="8"/>
      <c r="AL72" s="8"/>
      <c r="AM72" s="8"/>
      <c r="AN72" s="8"/>
      <c r="AO72" s="8"/>
    </row>
    <row r="73" spans="1:44" x14ac:dyDescent="0.25">
      <c r="A73" s="8"/>
      <c r="B73" s="8"/>
      <c r="C73" s="8"/>
      <c r="D73" s="8"/>
      <c r="E73" s="8"/>
      <c r="F73" s="40" t="s">
        <v>10</v>
      </c>
      <c r="G73" s="8"/>
      <c r="H73" s="8"/>
      <c r="I73" s="8"/>
      <c r="J73" s="8"/>
      <c r="K73" s="8"/>
      <c r="L73" s="8"/>
      <c r="M73" s="8"/>
      <c r="N73" s="8"/>
      <c r="O73" s="22">
        <f>NPV(O71,O69:AO69)</f>
        <v>7512478589.9199896</v>
      </c>
      <c r="P73" s="40"/>
      <c r="Q73" s="40"/>
      <c r="R73" s="40"/>
      <c r="S73" s="8"/>
      <c r="T73" s="8"/>
      <c r="U73" s="8"/>
      <c r="V73" s="8"/>
      <c r="W73" s="8"/>
      <c r="X73" s="8"/>
      <c r="Y73" s="8"/>
      <c r="Z73" s="8"/>
      <c r="AA73" s="8"/>
      <c r="AB73" s="8"/>
      <c r="AC73" s="8"/>
      <c r="AD73" s="8"/>
      <c r="AE73" s="8"/>
      <c r="AF73" s="8"/>
      <c r="AG73" s="8"/>
      <c r="AH73" s="8"/>
      <c r="AI73" s="8"/>
      <c r="AJ73" s="8"/>
      <c r="AK73" s="8"/>
      <c r="AL73" s="8"/>
      <c r="AM73" s="8"/>
      <c r="AN73" s="8"/>
      <c r="AO73" s="8"/>
    </row>
    <row r="74" spans="1:44" x14ac:dyDescent="0.25">
      <c r="A74" s="8"/>
      <c r="B74" s="8"/>
      <c r="C74" s="8"/>
      <c r="D74" s="8"/>
      <c r="E74" s="8"/>
      <c r="F74" s="8" t="s">
        <v>11</v>
      </c>
      <c r="G74" s="8"/>
      <c r="H74" s="8"/>
      <c r="I74" s="8"/>
      <c r="J74" s="8"/>
      <c r="K74" s="8"/>
      <c r="L74" s="8"/>
      <c r="M74" s="8"/>
      <c r="N74" s="8"/>
      <c r="O74" s="18"/>
      <c r="P74" s="8"/>
      <c r="Q74" s="8"/>
      <c r="R74" s="8"/>
      <c r="S74" s="8"/>
      <c r="T74" s="8"/>
      <c r="U74" s="8"/>
      <c r="V74" s="8"/>
      <c r="W74" s="8"/>
      <c r="X74" s="8"/>
      <c r="Y74" s="8"/>
      <c r="Z74" s="8"/>
      <c r="AA74" s="8"/>
      <c r="AB74" s="8"/>
      <c r="AC74" s="8"/>
      <c r="AD74" s="8"/>
      <c r="AE74" s="8"/>
      <c r="AF74" s="8"/>
      <c r="AG74" s="8"/>
      <c r="AH74" s="8"/>
      <c r="AI74" s="8"/>
      <c r="AJ74" s="8"/>
      <c r="AK74" s="8"/>
      <c r="AL74" s="8"/>
      <c r="AM74" s="8"/>
      <c r="AN74" s="8"/>
      <c r="AO74" s="8"/>
    </row>
    <row r="77" spans="1:44" x14ac:dyDescent="0.25">
      <c r="O77" s="30"/>
      <c r="P77" s="31"/>
      <c r="Q77" s="31"/>
      <c r="R77" s="31"/>
      <c r="S77" s="31"/>
      <c r="T77" s="31"/>
      <c r="U77" s="31"/>
      <c r="V77" s="31"/>
      <c r="W77" s="31"/>
      <c r="X77" s="31"/>
      <c r="Y77" s="31"/>
      <c r="Z77" s="31"/>
      <c r="AA77" s="31"/>
    </row>
    <row r="78" spans="1:44" x14ac:dyDescent="0.25">
      <c r="O78" s="30"/>
      <c r="P78" s="31"/>
      <c r="Q78" s="31"/>
      <c r="R78" s="31"/>
      <c r="S78" s="31"/>
      <c r="T78" s="31"/>
      <c r="U78" s="31"/>
      <c r="V78" s="31"/>
      <c r="W78" s="31"/>
      <c r="X78" s="31"/>
      <c r="Y78" s="31"/>
      <c r="Z78" s="31"/>
      <c r="AA78" s="31"/>
    </row>
    <row r="79" spans="1:44" x14ac:dyDescent="0.25">
      <c r="O79" s="30"/>
      <c r="P79" s="31"/>
      <c r="Q79" s="31"/>
      <c r="R79" s="31"/>
      <c r="S79" s="31"/>
      <c r="T79" s="31"/>
      <c r="U79" s="31"/>
      <c r="V79" s="31"/>
      <c r="W79" s="31"/>
      <c r="X79" s="31"/>
      <c r="Y79" s="31"/>
      <c r="Z79" s="31"/>
      <c r="AA79" s="31"/>
    </row>
    <row r="80" spans="1:44" x14ac:dyDescent="0.25">
      <c r="O80" s="30"/>
      <c r="P80" s="31"/>
      <c r="Q80" s="31"/>
      <c r="R80" s="31"/>
      <c r="S80" s="31"/>
      <c r="T80" s="31"/>
      <c r="U80" s="31"/>
      <c r="V80" s="31"/>
      <c r="W80" s="31"/>
      <c r="X80" s="31"/>
      <c r="Y80" s="31"/>
      <c r="Z80" s="31"/>
      <c r="AA80" s="31"/>
    </row>
    <row r="81" spans="15:27" x14ac:dyDescent="0.25">
      <c r="O81" s="30"/>
      <c r="P81" s="31"/>
      <c r="Q81" s="31"/>
      <c r="R81" s="31"/>
      <c r="S81" s="31"/>
      <c r="T81" s="31"/>
      <c r="U81" s="31"/>
      <c r="V81" s="31"/>
      <c r="W81" s="31"/>
      <c r="X81" s="31"/>
      <c r="Y81" s="31"/>
      <c r="Z81" s="31"/>
      <c r="AA81" s="31"/>
    </row>
  </sheetData>
  <hyperlinks>
    <hyperlink ref="B127" r:id="rId1" display="http://www.bloomberg.com/news/2013-05-02/audi-1-3-billion-mexico-suv-plant-aimed-at-unseating-bmw.html"/>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Revenue Growth Crystal Ball</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citrix user</dc:creator>
  <cp:lastModifiedBy>Kydefeo</cp:lastModifiedBy>
  <dcterms:created xsi:type="dcterms:W3CDTF">2014-04-18T18:26:15Z</dcterms:created>
  <dcterms:modified xsi:type="dcterms:W3CDTF">2014-05-04T00:04:33Z</dcterms:modified>
</cp:coreProperties>
</file>